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F:\学連(エントリー)\2023 新人戦\"/>
    </mc:Choice>
  </mc:AlternateContent>
  <xr:revisionPtr revIDLastSave="0" documentId="13_ncr:1_{592543D7-0A01-487B-A5CA-3FC833144978}" xr6:coauthVersionLast="47" xr6:coauthVersionMax="47" xr10:uidLastSave="{00000000-0000-0000-0000-000000000000}"/>
  <workbookProtection workbookAlgorithmName="SHA-512" workbookHashValue="w/LuFf59CaG00xOrw/WSqozxKko4MEjmyenD4dBP4jXYs66SEzh9pqeBrvkFNYzq/7gcmrTTyuvq448bjdlumg==" workbookSaltValue="y4MWh4xRxEbqsX+qHJyCtA==" workbookSpinCount="100000" lockStructure="1"/>
  <bookViews>
    <workbookView xWindow="-120" yWindow="-120" windowWidth="20730" windowHeight="11160" xr2:uid="{00000000-000D-0000-FFFF-FFFF00000000}"/>
  </bookViews>
  <sheets>
    <sheet name="基本登録情報" sheetId="1" r:id="rId1"/>
    <sheet name="男子様式" sheetId="3" r:id="rId2"/>
    <sheet name="様式Ⅱ リレー(男子)" sheetId="14" r:id="rId3"/>
    <sheet name="男子様式Ⅲ" sheetId="17" state="hidden" r:id="rId4"/>
    <sheet name="女子様式" sheetId="4" r:id="rId5"/>
    <sheet name="様式Ⅱ リレー(女子)" sheetId="15" r:id="rId6"/>
    <sheet name="様式Ⅲ女子" sheetId="18" state="hidden" r:id="rId7"/>
    <sheet name="人数チェック表" sheetId="13" r:id="rId8"/>
    <sheet name="明細書" sheetId="5" r:id="rId9"/>
    <sheet name="登録データ" sheetId="12" state="hidden" r:id="rId10"/>
    <sheet name="登録データ女子" sheetId="19" state="hidden" r:id="rId11"/>
    <sheet name="男子mat" sheetId="6" state="hidden" r:id="rId12"/>
    <sheet name="女子mat" sheetId="7" state="hidden" r:id="rId13"/>
    <sheet name="リレー・所属情報" sheetId="16" state="hidden" r:id="rId14"/>
  </sheets>
  <definedNames>
    <definedName name="_xlnm.Print_Area" localSheetId="0">基本登録情報!$A$1:$H$23</definedName>
    <definedName name="_xlnm.Print_Area" localSheetId="4">女子様式!$A$1:$Y$622</definedName>
    <definedName name="_xlnm.Print_Area" localSheetId="7">人数チェック表!$A$1:$O$25</definedName>
    <definedName name="_xlnm.Print_Area" localSheetId="1">男子様式!$A$1:$X$622</definedName>
    <definedName name="_xlnm.Print_Area" localSheetId="8">明細書!$A$1:$I$57</definedName>
    <definedName name="_xlnm.Print_Area" localSheetId="5">'様式Ⅱ リレー(女子)'!$A$1:$J$130</definedName>
    <definedName name="_xlnm.Print_Area" localSheetId="2">'様式Ⅱ リレー(男子)'!$A$1:$J$132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5" l="1"/>
  <c r="BK24" i="4"/>
  <c r="BK27" i="4"/>
  <c r="BK30" i="4"/>
  <c r="BK33" i="4"/>
  <c r="BK36" i="4"/>
  <c r="BK39" i="4"/>
  <c r="BK42" i="4"/>
  <c r="BK45" i="4"/>
  <c r="BK48" i="4"/>
  <c r="BK51" i="4"/>
  <c r="BK54" i="4"/>
  <c r="BK57" i="4"/>
  <c r="BK60" i="4"/>
  <c r="BK63" i="4"/>
  <c r="BK66" i="4"/>
  <c r="BK69" i="4"/>
  <c r="BK72" i="4"/>
  <c r="BK75" i="4"/>
  <c r="BK78" i="4"/>
  <c r="BK81" i="4"/>
  <c r="BK84" i="4"/>
  <c r="BK87" i="4"/>
  <c r="BK90" i="4"/>
  <c r="BK93" i="4"/>
  <c r="BK96" i="4"/>
  <c r="BK99" i="4"/>
  <c r="BK102" i="4"/>
  <c r="BK105" i="4"/>
  <c r="BK108" i="4"/>
  <c r="BK111" i="4"/>
  <c r="BK114" i="4"/>
  <c r="BK117" i="4"/>
  <c r="BK120" i="4"/>
  <c r="BK123" i="4"/>
  <c r="BK126" i="4"/>
  <c r="BK129" i="4"/>
  <c r="BK132" i="4"/>
  <c r="BK135" i="4"/>
  <c r="BK138" i="4"/>
  <c r="BK141" i="4"/>
  <c r="BK144" i="4"/>
  <c r="BK147" i="4"/>
  <c r="BK150" i="4"/>
  <c r="BK153" i="4"/>
  <c r="BK156" i="4"/>
  <c r="BK159" i="4"/>
  <c r="BK162" i="4"/>
  <c r="BK165" i="4"/>
  <c r="BK168" i="4"/>
  <c r="BK171" i="4"/>
  <c r="BK174" i="4"/>
  <c r="BK177" i="4"/>
  <c r="BK180" i="4"/>
  <c r="BK183" i="4"/>
  <c r="BK186" i="4"/>
  <c r="BK189" i="4"/>
  <c r="BK192" i="4"/>
  <c r="BK195" i="4"/>
  <c r="BK198" i="4"/>
  <c r="BK201" i="4"/>
  <c r="BK204" i="4"/>
  <c r="BK207" i="4"/>
  <c r="BK210" i="4"/>
  <c r="BK213" i="4"/>
  <c r="BK216" i="4"/>
  <c r="BK219" i="4"/>
  <c r="BK222" i="4"/>
  <c r="BK225" i="4"/>
  <c r="BK228" i="4"/>
  <c r="BK231" i="4"/>
  <c r="BK234" i="4"/>
  <c r="BK237" i="4"/>
  <c r="BK240" i="4"/>
  <c r="BK243" i="4"/>
  <c r="BK246" i="4"/>
  <c r="BK249" i="4"/>
  <c r="BK252" i="4"/>
  <c r="BK255" i="4"/>
  <c r="BK258" i="4"/>
  <c r="BK261" i="4"/>
  <c r="BK264" i="4"/>
  <c r="BK267" i="4"/>
  <c r="BK270" i="4"/>
  <c r="BK273" i="4"/>
  <c r="BK276" i="4"/>
  <c r="BK279" i="4"/>
  <c r="BK282" i="4"/>
  <c r="BK285" i="4"/>
  <c r="BK288" i="4"/>
  <c r="BK291" i="4"/>
  <c r="BK294" i="4"/>
  <c r="BK297" i="4"/>
  <c r="BK300" i="4"/>
  <c r="BK303" i="4"/>
  <c r="BK306" i="4"/>
  <c r="BK309" i="4"/>
  <c r="BK312" i="4"/>
  <c r="BK315" i="4"/>
  <c r="BK318" i="4"/>
  <c r="BK321" i="4"/>
  <c r="BK324" i="4"/>
  <c r="BK327" i="4"/>
  <c r="BK330" i="4"/>
  <c r="BK333" i="4"/>
  <c r="BK336" i="4"/>
  <c r="BK339" i="4"/>
  <c r="BK342" i="4"/>
  <c r="BK345" i="4"/>
  <c r="BK348" i="4"/>
  <c r="BK351" i="4"/>
  <c r="BK354" i="4"/>
  <c r="BK357" i="4"/>
  <c r="BK360" i="4"/>
  <c r="BK363" i="4"/>
  <c r="BK366" i="4"/>
  <c r="BK369" i="4"/>
  <c r="BK372" i="4"/>
  <c r="BK375" i="4"/>
  <c r="BK378" i="4"/>
  <c r="BK381" i="4"/>
  <c r="BK384" i="4"/>
  <c r="BK387" i="4"/>
  <c r="BK390" i="4"/>
  <c r="BK393" i="4"/>
  <c r="BK396" i="4"/>
  <c r="BK399" i="4"/>
  <c r="BK402" i="4"/>
  <c r="BK405" i="4"/>
  <c r="BK408" i="4"/>
  <c r="BK411" i="4"/>
  <c r="BK414" i="4"/>
  <c r="BK417" i="4"/>
  <c r="BK420" i="4"/>
  <c r="BK423" i="4"/>
  <c r="BK426" i="4"/>
  <c r="BK429" i="4"/>
  <c r="BK432" i="4"/>
  <c r="BK435" i="4"/>
  <c r="BK438" i="4"/>
  <c r="BK441" i="4"/>
  <c r="BK444" i="4"/>
  <c r="BK447" i="4"/>
  <c r="BK450" i="4"/>
  <c r="BK453" i="4"/>
  <c r="BK456" i="4"/>
  <c r="BK459" i="4"/>
  <c r="BK462" i="4"/>
  <c r="BK465" i="4"/>
  <c r="BK468" i="4"/>
  <c r="BK471" i="4"/>
  <c r="BK474" i="4"/>
  <c r="BK477" i="4"/>
  <c r="BK480" i="4"/>
  <c r="BK483" i="4"/>
  <c r="BK486" i="4"/>
  <c r="BK489" i="4"/>
  <c r="BK492" i="4"/>
  <c r="BK495" i="4"/>
  <c r="BK498" i="4"/>
  <c r="BK501" i="4"/>
  <c r="BK504" i="4"/>
  <c r="BK507" i="4"/>
  <c r="BK510" i="4"/>
  <c r="BK513" i="4"/>
  <c r="BK516" i="4"/>
  <c r="BK519" i="4"/>
  <c r="BK522" i="4"/>
  <c r="BK525" i="4"/>
  <c r="BK528" i="4"/>
  <c r="BK531" i="4"/>
  <c r="BK534" i="4"/>
  <c r="BK537" i="4"/>
  <c r="BK540" i="4"/>
  <c r="BK543" i="4"/>
  <c r="BK546" i="4"/>
  <c r="BK549" i="4"/>
  <c r="BK552" i="4"/>
  <c r="BK555" i="4"/>
  <c r="BK558" i="4"/>
  <c r="BK561" i="4"/>
  <c r="BK564" i="4"/>
  <c r="BK567" i="4"/>
  <c r="BK570" i="4"/>
  <c r="BK573" i="4"/>
  <c r="BK576" i="4"/>
  <c r="BK579" i="4"/>
  <c r="BK582" i="4"/>
  <c r="BK585" i="4"/>
  <c r="BK588" i="4"/>
  <c r="BK591" i="4"/>
  <c r="BK594" i="4"/>
  <c r="BK597" i="4"/>
  <c r="BK600" i="4"/>
  <c r="BK603" i="4"/>
  <c r="BK606" i="4"/>
  <c r="BK609" i="4"/>
  <c r="BK612" i="4"/>
  <c r="BK615" i="4"/>
  <c r="BK618" i="4"/>
  <c r="BK21" i="4"/>
  <c r="AU24" i="3"/>
  <c r="AU27" i="3"/>
  <c r="AU30" i="3"/>
  <c r="AU33" i="3"/>
  <c r="AU36" i="3"/>
  <c r="AU39" i="3"/>
  <c r="AU42" i="3"/>
  <c r="AU45" i="3"/>
  <c r="AU48" i="3"/>
  <c r="AU51" i="3"/>
  <c r="AU54" i="3"/>
  <c r="AU57" i="3"/>
  <c r="AU60" i="3"/>
  <c r="AU63" i="3"/>
  <c r="AU66" i="3"/>
  <c r="AU69" i="3"/>
  <c r="AU72" i="3"/>
  <c r="AU75" i="3"/>
  <c r="AU78" i="3"/>
  <c r="AU81" i="3"/>
  <c r="AU84" i="3"/>
  <c r="AU87" i="3"/>
  <c r="AU90" i="3"/>
  <c r="AU93" i="3"/>
  <c r="AU96" i="3"/>
  <c r="AU99" i="3"/>
  <c r="AU102" i="3"/>
  <c r="AU105" i="3"/>
  <c r="AU108" i="3"/>
  <c r="AU111" i="3"/>
  <c r="AU114" i="3"/>
  <c r="AU117" i="3"/>
  <c r="AU120" i="3"/>
  <c r="AU123" i="3"/>
  <c r="AU126" i="3"/>
  <c r="AU129" i="3"/>
  <c r="AU132" i="3"/>
  <c r="AU135" i="3"/>
  <c r="AU138" i="3"/>
  <c r="AU141" i="3"/>
  <c r="AU144" i="3"/>
  <c r="AU147" i="3"/>
  <c r="AU150" i="3"/>
  <c r="AU153" i="3"/>
  <c r="AU156" i="3"/>
  <c r="AU159" i="3"/>
  <c r="AU162" i="3"/>
  <c r="AU165" i="3"/>
  <c r="AU168" i="3"/>
  <c r="AU171" i="3"/>
  <c r="AU174" i="3"/>
  <c r="AU177" i="3"/>
  <c r="AU180" i="3"/>
  <c r="AU183" i="3"/>
  <c r="AU186" i="3"/>
  <c r="AU189" i="3"/>
  <c r="AU192" i="3"/>
  <c r="AU195" i="3"/>
  <c r="AU198" i="3"/>
  <c r="AU201" i="3"/>
  <c r="AU204" i="3"/>
  <c r="AU207" i="3"/>
  <c r="AU210" i="3"/>
  <c r="AU213" i="3"/>
  <c r="AU216" i="3"/>
  <c r="AU219" i="3"/>
  <c r="AU222" i="3"/>
  <c r="AU225" i="3"/>
  <c r="AU228" i="3"/>
  <c r="AU231" i="3"/>
  <c r="AU234" i="3"/>
  <c r="AU237" i="3"/>
  <c r="AU240" i="3"/>
  <c r="AU243" i="3"/>
  <c r="AU246" i="3"/>
  <c r="AU249" i="3"/>
  <c r="AU252" i="3"/>
  <c r="AU255" i="3"/>
  <c r="AU258" i="3"/>
  <c r="AU261" i="3"/>
  <c r="AU264" i="3"/>
  <c r="AU267" i="3"/>
  <c r="AU270" i="3"/>
  <c r="AU273" i="3"/>
  <c r="AU276" i="3"/>
  <c r="AU279" i="3"/>
  <c r="AU282" i="3"/>
  <c r="AU285" i="3"/>
  <c r="AU288" i="3"/>
  <c r="AU291" i="3"/>
  <c r="AU294" i="3"/>
  <c r="AU297" i="3"/>
  <c r="AU300" i="3"/>
  <c r="AU303" i="3"/>
  <c r="AU306" i="3"/>
  <c r="AU309" i="3"/>
  <c r="AU312" i="3"/>
  <c r="AU315" i="3"/>
  <c r="AU318" i="3"/>
  <c r="AU321" i="3"/>
  <c r="AU324" i="3"/>
  <c r="AU327" i="3"/>
  <c r="AU330" i="3"/>
  <c r="AU333" i="3"/>
  <c r="AU336" i="3"/>
  <c r="AU339" i="3"/>
  <c r="AU342" i="3"/>
  <c r="AU345" i="3"/>
  <c r="AU348" i="3"/>
  <c r="AU351" i="3"/>
  <c r="AU354" i="3"/>
  <c r="AU357" i="3"/>
  <c r="AU360" i="3"/>
  <c r="AU363" i="3"/>
  <c r="AU366" i="3"/>
  <c r="AU369" i="3"/>
  <c r="AU372" i="3"/>
  <c r="AU375" i="3"/>
  <c r="AU378" i="3"/>
  <c r="AU381" i="3"/>
  <c r="AU384" i="3"/>
  <c r="AU387" i="3"/>
  <c r="AU390" i="3"/>
  <c r="AU393" i="3"/>
  <c r="AU396" i="3"/>
  <c r="AU399" i="3"/>
  <c r="AU402" i="3"/>
  <c r="AU405" i="3"/>
  <c r="AU408" i="3"/>
  <c r="AU411" i="3"/>
  <c r="AU414" i="3"/>
  <c r="AU417" i="3"/>
  <c r="AU420" i="3"/>
  <c r="AU423" i="3"/>
  <c r="AU426" i="3"/>
  <c r="AU429" i="3"/>
  <c r="AU432" i="3"/>
  <c r="AU435" i="3"/>
  <c r="AU438" i="3"/>
  <c r="AU441" i="3"/>
  <c r="AU444" i="3"/>
  <c r="AU447" i="3"/>
  <c r="AU450" i="3"/>
  <c r="AU453" i="3"/>
  <c r="AU456" i="3"/>
  <c r="AU459" i="3"/>
  <c r="AU462" i="3"/>
  <c r="AU465" i="3"/>
  <c r="AU468" i="3"/>
  <c r="AU471" i="3"/>
  <c r="AU474" i="3"/>
  <c r="AU477" i="3"/>
  <c r="AU480" i="3"/>
  <c r="AU483" i="3"/>
  <c r="AU486" i="3"/>
  <c r="AU489" i="3"/>
  <c r="AU492" i="3"/>
  <c r="AU495" i="3"/>
  <c r="AU498" i="3"/>
  <c r="AU501" i="3"/>
  <c r="AU504" i="3"/>
  <c r="AU507" i="3"/>
  <c r="AU510" i="3"/>
  <c r="AU513" i="3"/>
  <c r="AU516" i="3"/>
  <c r="AU519" i="3"/>
  <c r="AU522" i="3"/>
  <c r="AU525" i="3"/>
  <c r="AU528" i="3"/>
  <c r="AU531" i="3"/>
  <c r="AU534" i="3"/>
  <c r="AU537" i="3"/>
  <c r="AU540" i="3"/>
  <c r="AU543" i="3"/>
  <c r="AU546" i="3"/>
  <c r="AU549" i="3"/>
  <c r="AU552" i="3"/>
  <c r="AU555" i="3"/>
  <c r="AU558" i="3"/>
  <c r="AU561" i="3"/>
  <c r="AU564" i="3"/>
  <c r="AU567" i="3"/>
  <c r="AU570" i="3"/>
  <c r="AU573" i="3"/>
  <c r="AU576" i="3"/>
  <c r="AU579" i="3"/>
  <c r="AU582" i="3"/>
  <c r="AU585" i="3"/>
  <c r="AU588" i="3"/>
  <c r="AU591" i="3"/>
  <c r="AU594" i="3"/>
  <c r="AU597" i="3"/>
  <c r="AU600" i="3"/>
  <c r="AU603" i="3"/>
  <c r="AU606" i="3"/>
  <c r="AU609" i="3"/>
  <c r="AU612" i="3"/>
  <c r="AU615" i="3"/>
  <c r="AU618" i="3"/>
  <c r="AU21" i="3"/>
  <c r="K21" i="13"/>
  <c r="A3" i="16"/>
  <c r="F3" i="16" s="1"/>
  <c r="B3" i="16" l="1"/>
  <c r="C3" i="16"/>
  <c r="D3" i="16"/>
  <c r="E3" i="16"/>
  <c r="K22" i="16"/>
  <c r="J22" i="16"/>
  <c r="I22" i="16"/>
  <c r="H22" i="16"/>
  <c r="K21" i="16"/>
  <c r="J21" i="16"/>
  <c r="I21" i="16"/>
  <c r="H21" i="16"/>
  <c r="K20" i="16"/>
  <c r="J20" i="16"/>
  <c r="I20" i="16"/>
  <c r="H20" i="16"/>
  <c r="K19" i="16"/>
  <c r="J19" i="16"/>
  <c r="I19" i="16"/>
  <c r="H19" i="16"/>
  <c r="K18" i="16"/>
  <c r="J18" i="16"/>
  <c r="I18" i="16"/>
  <c r="H18" i="16"/>
  <c r="K17" i="16"/>
  <c r="J17" i="16"/>
  <c r="I17" i="16"/>
  <c r="H17" i="16"/>
  <c r="A20" i="16"/>
  <c r="A18" i="16"/>
  <c r="M121" i="15"/>
  <c r="M122" i="15"/>
  <c r="M123" i="15"/>
  <c r="M124" i="15"/>
  <c r="M102" i="15"/>
  <c r="M103" i="15"/>
  <c r="M104" i="15"/>
  <c r="M105" i="15"/>
  <c r="M78" i="15"/>
  <c r="M79" i="15"/>
  <c r="M80" i="15"/>
  <c r="M81" i="15"/>
  <c r="M59" i="15"/>
  <c r="M60" i="15"/>
  <c r="M61" i="15"/>
  <c r="M62" i="15"/>
  <c r="M35" i="15"/>
  <c r="M36" i="15"/>
  <c r="M37" i="15"/>
  <c r="M38" i="15"/>
  <c r="M16" i="15"/>
  <c r="M17" i="15"/>
  <c r="M18" i="15"/>
  <c r="M19" i="15"/>
  <c r="D15" i="15"/>
  <c r="K13" i="16"/>
  <c r="J13" i="16"/>
  <c r="I13" i="16"/>
  <c r="H13" i="16"/>
  <c r="K12" i="16"/>
  <c r="J12" i="16"/>
  <c r="I12" i="16"/>
  <c r="H12" i="16"/>
  <c r="K11" i="16"/>
  <c r="J11" i="16"/>
  <c r="I11" i="16"/>
  <c r="H11" i="16"/>
  <c r="K10" i="16"/>
  <c r="J10" i="16"/>
  <c r="I10" i="16"/>
  <c r="H10" i="16"/>
  <c r="K9" i="16"/>
  <c r="J9" i="16"/>
  <c r="I9" i="16"/>
  <c r="H9" i="16"/>
  <c r="K8" i="16"/>
  <c r="J8" i="16"/>
  <c r="I8" i="16"/>
  <c r="H8" i="16"/>
  <c r="M124" i="14" l="1"/>
  <c r="M125" i="14"/>
  <c r="M126" i="14"/>
  <c r="M127" i="14"/>
  <c r="M104" i="14"/>
  <c r="M105" i="14"/>
  <c r="M106" i="14"/>
  <c r="M107" i="14"/>
  <c r="M80" i="14"/>
  <c r="M81" i="14"/>
  <c r="M82" i="14"/>
  <c r="M83" i="14"/>
  <c r="M60" i="14"/>
  <c r="M61" i="14"/>
  <c r="M62" i="14"/>
  <c r="M63" i="14"/>
  <c r="M36" i="14"/>
  <c r="M37" i="14"/>
  <c r="M38" i="14"/>
  <c r="M39" i="14"/>
  <c r="M16" i="14"/>
  <c r="M17" i="14"/>
  <c r="M18" i="14"/>
  <c r="M19" i="14"/>
  <c r="D15" i="14"/>
  <c r="A22" i="16" l="1"/>
  <c r="A21" i="16"/>
  <c r="A19" i="16"/>
  <c r="A17" i="16"/>
  <c r="A13" i="16"/>
  <c r="A12" i="16"/>
  <c r="A11" i="16"/>
  <c r="A10" i="16"/>
  <c r="A9" i="16"/>
  <c r="A8" i="16"/>
  <c r="I102" i="7" l="1"/>
  <c r="I202" i="7"/>
  <c r="I103" i="7"/>
  <c r="I203" i="7"/>
  <c r="I104" i="7"/>
  <c r="I204" i="7"/>
  <c r="I105" i="7"/>
  <c r="I205" i="7"/>
  <c r="I106" i="7"/>
  <c r="I206" i="7"/>
  <c r="I107" i="7"/>
  <c r="I207" i="7"/>
  <c r="I108" i="7"/>
  <c r="I208" i="7"/>
  <c r="I109" i="7"/>
  <c r="I209" i="7"/>
  <c r="I110" i="7"/>
  <c r="I210" i="7"/>
  <c r="I111" i="7"/>
  <c r="I211" i="7"/>
  <c r="I112" i="7"/>
  <c r="I212" i="7"/>
  <c r="I113" i="7"/>
  <c r="I213" i="7"/>
  <c r="I114" i="7"/>
  <c r="I214" i="7"/>
  <c r="I115" i="7"/>
  <c r="I215" i="7"/>
  <c r="I116" i="7"/>
  <c r="I216" i="7"/>
  <c r="I117" i="7"/>
  <c r="I217" i="7"/>
  <c r="I118" i="7"/>
  <c r="I218" i="7"/>
  <c r="I119" i="7"/>
  <c r="I219" i="7"/>
  <c r="I120" i="7"/>
  <c r="I220" i="7"/>
  <c r="I121" i="7"/>
  <c r="I221" i="7"/>
  <c r="I122" i="7"/>
  <c r="I222" i="7"/>
  <c r="I123" i="7"/>
  <c r="I223" i="7"/>
  <c r="I124" i="7"/>
  <c r="I224" i="7"/>
  <c r="I125" i="7"/>
  <c r="I225" i="7"/>
  <c r="I126" i="7"/>
  <c r="I226" i="7"/>
  <c r="I127" i="7"/>
  <c r="I227" i="7"/>
  <c r="I128" i="7"/>
  <c r="I228" i="7"/>
  <c r="I129" i="7"/>
  <c r="I229" i="7"/>
  <c r="I130" i="7"/>
  <c r="I230" i="7"/>
  <c r="I131" i="7"/>
  <c r="I231" i="7"/>
  <c r="I132" i="7"/>
  <c r="I232" i="7"/>
  <c r="I133" i="7"/>
  <c r="I233" i="7"/>
  <c r="I134" i="7"/>
  <c r="I234" i="7"/>
  <c r="I135" i="7"/>
  <c r="I235" i="7"/>
  <c r="I136" i="7"/>
  <c r="I236" i="7"/>
  <c r="I137" i="7"/>
  <c r="I237" i="7"/>
  <c r="I138" i="7"/>
  <c r="I238" i="7"/>
  <c r="I139" i="7"/>
  <c r="I239" i="7"/>
  <c r="I140" i="7"/>
  <c r="I240" i="7"/>
  <c r="I141" i="7"/>
  <c r="I241" i="7"/>
  <c r="I142" i="7"/>
  <c r="I242" i="7"/>
  <c r="I143" i="7"/>
  <c r="I243" i="7"/>
  <c r="I144" i="7"/>
  <c r="I244" i="7"/>
  <c r="I145" i="7"/>
  <c r="I245" i="7"/>
  <c r="I146" i="7"/>
  <c r="I246" i="7"/>
  <c r="I147" i="7"/>
  <c r="I247" i="7"/>
  <c r="I148" i="7"/>
  <c r="I248" i="7"/>
  <c r="I149" i="7"/>
  <c r="I249" i="7"/>
  <c r="I150" i="7"/>
  <c r="I250" i="7"/>
  <c r="I151" i="7"/>
  <c r="I251" i="7"/>
  <c r="I152" i="7"/>
  <c r="I252" i="7"/>
  <c r="I153" i="7"/>
  <c r="I253" i="7"/>
  <c r="I154" i="7"/>
  <c r="I254" i="7"/>
  <c r="I155" i="7"/>
  <c r="I255" i="7"/>
  <c r="I156" i="7"/>
  <c r="I256" i="7"/>
  <c r="I157" i="7"/>
  <c r="I257" i="7"/>
  <c r="I158" i="7"/>
  <c r="I258" i="7"/>
  <c r="I159" i="7"/>
  <c r="I259" i="7"/>
  <c r="I160" i="7"/>
  <c r="I260" i="7"/>
  <c r="I161" i="7"/>
  <c r="I261" i="7"/>
  <c r="I162" i="7"/>
  <c r="I262" i="7"/>
  <c r="I163" i="7"/>
  <c r="I263" i="7"/>
  <c r="I164" i="7"/>
  <c r="I264" i="7"/>
  <c r="I165" i="7"/>
  <c r="I265" i="7"/>
  <c r="I166" i="7"/>
  <c r="I266" i="7"/>
  <c r="I167" i="7"/>
  <c r="I267" i="7"/>
  <c r="I168" i="7"/>
  <c r="I268" i="7"/>
  <c r="I169" i="7"/>
  <c r="I269" i="7"/>
  <c r="I170" i="7"/>
  <c r="I270" i="7"/>
  <c r="I171" i="7"/>
  <c r="I271" i="7"/>
  <c r="I172" i="7"/>
  <c r="I272" i="7"/>
  <c r="I173" i="7"/>
  <c r="I273" i="7"/>
  <c r="I174" i="7"/>
  <c r="I274" i="7"/>
  <c r="I175" i="7"/>
  <c r="I275" i="7"/>
  <c r="I176" i="7"/>
  <c r="I276" i="7"/>
  <c r="I177" i="7"/>
  <c r="I277" i="7"/>
  <c r="I178" i="7"/>
  <c r="I278" i="7"/>
  <c r="I179" i="7"/>
  <c r="I279" i="7"/>
  <c r="I180" i="7"/>
  <c r="I280" i="7"/>
  <c r="I181" i="7"/>
  <c r="I281" i="7"/>
  <c r="I182" i="7"/>
  <c r="I282" i="7"/>
  <c r="I183" i="7"/>
  <c r="I283" i="7"/>
  <c r="I184" i="7"/>
  <c r="I284" i="7"/>
  <c r="I185" i="7"/>
  <c r="I285" i="7"/>
  <c r="I186" i="7"/>
  <c r="I286" i="7"/>
  <c r="I187" i="7"/>
  <c r="I287" i="7"/>
  <c r="I188" i="7"/>
  <c r="I288" i="7"/>
  <c r="I189" i="7"/>
  <c r="I289" i="7"/>
  <c r="I190" i="7"/>
  <c r="I290" i="7"/>
  <c r="I191" i="7"/>
  <c r="I291" i="7"/>
  <c r="I192" i="7"/>
  <c r="I292" i="7"/>
  <c r="I193" i="7"/>
  <c r="I293" i="7"/>
  <c r="I194" i="7"/>
  <c r="I294" i="7"/>
  <c r="I195" i="7"/>
  <c r="I295" i="7"/>
  <c r="I196" i="7"/>
  <c r="I296" i="7"/>
  <c r="I197" i="7"/>
  <c r="I297" i="7"/>
  <c r="I198" i="7"/>
  <c r="I298" i="7"/>
  <c r="I199" i="7"/>
  <c r="I299" i="7"/>
  <c r="I200" i="7"/>
  <c r="I300" i="7"/>
  <c r="I201" i="7"/>
  <c r="I301" i="7"/>
  <c r="C3" i="7"/>
  <c r="I3" i="7" s="1"/>
  <c r="C4" i="7"/>
  <c r="I4" i="7" s="1"/>
  <c r="C5" i="7"/>
  <c r="I5" i="7" s="1"/>
  <c r="C6" i="7"/>
  <c r="I6" i="7" s="1"/>
  <c r="C7" i="7"/>
  <c r="I7" i="7" s="1"/>
  <c r="C8" i="7"/>
  <c r="I8" i="7" s="1"/>
  <c r="C9" i="7"/>
  <c r="I9" i="7" s="1"/>
  <c r="C10" i="7"/>
  <c r="I10" i="7" s="1"/>
  <c r="C11" i="7"/>
  <c r="I11" i="7" s="1"/>
  <c r="C12" i="7"/>
  <c r="I12" i="7" s="1"/>
  <c r="C13" i="7"/>
  <c r="I13" i="7" s="1"/>
  <c r="C14" i="7"/>
  <c r="I14" i="7" s="1"/>
  <c r="C15" i="7"/>
  <c r="I15" i="7" s="1"/>
  <c r="C16" i="7"/>
  <c r="I16" i="7" s="1"/>
  <c r="C17" i="7"/>
  <c r="I17" i="7" s="1"/>
  <c r="C18" i="7"/>
  <c r="I18" i="7" s="1"/>
  <c r="C19" i="7"/>
  <c r="I19" i="7" s="1"/>
  <c r="C20" i="7"/>
  <c r="I20" i="7" s="1"/>
  <c r="C21" i="7"/>
  <c r="I21" i="7" s="1"/>
  <c r="C22" i="7"/>
  <c r="I22" i="7" s="1"/>
  <c r="C23" i="7"/>
  <c r="I23" i="7" s="1"/>
  <c r="C24" i="7"/>
  <c r="I24" i="7" s="1"/>
  <c r="C25" i="7"/>
  <c r="I25" i="7" s="1"/>
  <c r="C26" i="7"/>
  <c r="I26" i="7" s="1"/>
  <c r="C27" i="7"/>
  <c r="I27" i="7" s="1"/>
  <c r="C28" i="7"/>
  <c r="I28" i="7" s="1"/>
  <c r="C29" i="7"/>
  <c r="I29" i="7" s="1"/>
  <c r="C30" i="7"/>
  <c r="I30" i="7" s="1"/>
  <c r="C31" i="7"/>
  <c r="I31" i="7" s="1"/>
  <c r="C32" i="7"/>
  <c r="I32" i="7" s="1"/>
  <c r="C33" i="7"/>
  <c r="I33" i="7" s="1"/>
  <c r="C34" i="7"/>
  <c r="I34" i="7" s="1"/>
  <c r="C35" i="7"/>
  <c r="I35" i="7" s="1"/>
  <c r="C36" i="7"/>
  <c r="I36" i="7" s="1"/>
  <c r="C37" i="7"/>
  <c r="I37" i="7" s="1"/>
  <c r="C38" i="7"/>
  <c r="I38" i="7" s="1"/>
  <c r="C39" i="7"/>
  <c r="I39" i="7" s="1"/>
  <c r="C40" i="7"/>
  <c r="I40" i="7" s="1"/>
  <c r="C41" i="7"/>
  <c r="I41" i="7" s="1"/>
  <c r="C42" i="7"/>
  <c r="I42" i="7" s="1"/>
  <c r="C43" i="7"/>
  <c r="I43" i="7" s="1"/>
  <c r="C44" i="7"/>
  <c r="I44" i="7" s="1"/>
  <c r="C45" i="7"/>
  <c r="I45" i="7" s="1"/>
  <c r="C46" i="7"/>
  <c r="I46" i="7" s="1"/>
  <c r="C47" i="7"/>
  <c r="I47" i="7" s="1"/>
  <c r="C48" i="7"/>
  <c r="I48" i="7" s="1"/>
  <c r="C49" i="7"/>
  <c r="I49" i="7" s="1"/>
  <c r="C50" i="7"/>
  <c r="I50" i="7" s="1"/>
  <c r="C51" i="7"/>
  <c r="I51" i="7" s="1"/>
  <c r="C52" i="7"/>
  <c r="I52" i="7" s="1"/>
  <c r="C53" i="7"/>
  <c r="I53" i="7" s="1"/>
  <c r="C54" i="7"/>
  <c r="I54" i="7" s="1"/>
  <c r="C55" i="7"/>
  <c r="I55" i="7" s="1"/>
  <c r="C56" i="7"/>
  <c r="I56" i="7" s="1"/>
  <c r="C57" i="7"/>
  <c r="I57" i="7" s="1"/>
  <c r="C58" i="7"/>
  <c r="I58" i="7" s="1"/>
  <c r="C59" i="7"/>
  <c r="I59" i="7" s="1"/>
  <c r="C60" i="7"/>
  <c r="I60" i="7" s="1"/>
  <c r="C61" i="7"/>
  <c r="I61" i="7" s="1"/>
  <c r="C62" i="7"/>
  <c r="I62" i="7" s="1"/>
  <c r="C63" i="7"/>
  <c r="I63" i="7" s="1"/>
  <c r="C64" i="7"/>
  <c r="I64" i="7" s="1"/>
  <c r="C65" i="7"/>
  <c r="I65" i="7" s="1"/>
  <c r="C66" i="7"/>
  <c r="I66" i="7" s="1"/>
  <c r="C67" i="7"/>
  <c r="I67" i="7" s="1"/>
  <c r="C68" i="7"/>
  <c r="I68" i="7" s="1"/>
  <c r="C69" i="7"/>
  <c r="I69" i="7" s="1"/>
  <c r="C70" i="7"/>
  <c r="I70" i="7" s="1"/>
  <c r="C71" i="7"/>
  <c r="I71" i="7" s="1"/>
  <c r="C72" i="7"/>
  <c r="I72" i="7" s="1"/>
  <c r="C73" i="7"/>
  <c r="I73" i="7" s="1"/>
  <c r="C74" i="7"/>
  <c r="I74" i="7" s="1"/>
  <c r="C75" i="7"/>
  <c r="I75" i="7" s="1"/>
  <c r="C76" i="7"/>
  <c r="I76" i="7" s="1"/>
  <c r="C77" i="7"/>
  <c r="I77" i="7" s="1"/>
  <c r="C78" i="7"/>
  <c r="I78" i="7" s="1"/>
  <c r="C79" i="7"/>
  <c r="I79" i="7" s="1"/>
  <c r="C80" i="7"/>
  <c r="I80" i="7" s="1"/>
  <c r="C81" i="7"/>
  <c r="I81" i="7" s="1"/>
  <c r="C82" i="7"/>
  <c r="I82" i="7" s="1"/>
  <c r="C83" i="7"/>
  <c r="I83" i="7" s="1"/>
  <c r="C84" i="7"/>
  <c r="I84" i="7" s="1"/>
  <c r="C85" i="7"/>
  <c r="I85" i="7" s="1"/>
  <c r="C86" i="7"/>
  <c r="I86" i="7" s="1"/>
  <c r="C87" i="7"/>
  <c r="I87" i="7" s="1"/>
  <c r="C88" i="7"/>
  <c r="I88" i="7" s="1"/>
  <c r="C89" i="7"/>
  <c r="I89" i="7" s="1"/>
  <c r="C90" i="7"/>
  <c r="I90" i="7" s="1"/>
  <c r="C91" i="7"/>
  <c r="I91" i="7" s="1"/>
  <c r="C92" i="7"/>
  <c r="I92" i="7" s="1"/>
  <c r="C93" i="7"/>
  <c r="I93" i="7" s="1"/>
  <c r="C94" i="7"/>
  <c r="I94" i="7" s="1"/>
  <c r="C95" i="7"/>
  <c r="I95" i="7" s="1"/>
  <c r="C96" i="7"/>
  <c r="I96" i="7" s="1"/>
  <c r="C97" i="7"/>
  <c r="I97" i="7" s="1"/>
  <c r="C98" i="7"/>
  <c r="I98" i="7" s="1"/>
  <c r="C99" i="7"/>
  <c r="I99" i="7" s="1"/>
  <c r="C100" i="7"/>
  <c r="I100" i="7" s="1"/>
  <c r="C2" i="7"/>
  <c r="I2" i="7" s="1"/>
  <c r="C6" i="6" l="1"/>
  <c r="I6" i="6" s="1"/>
  <c r="C3" i="6" l="1"/>
  <c r="I3" i="6" s="1"/>
  <c r="C4" i="6"/>
  <c r="I4" i="6" s="1"/>
  <c r="C5" i="6"/>
  <c r="I5" i="6" s="1"/>
  <c r="C7" i="6"/>
  <c r="I7" i="6" s="1"/>
  <c r="C8" i="6"/>
  <c r="I8" i="6" s="1"/>
  <c r="C9" i="6"/>
  <c r="I9" i="6" s="1"/>
  <c r="C10" i="6"/>
  <c r="I10" i="6" s="1"/>
  <c r="C11" i="6"/>
  <c r="I11" i="6" s="1"/>
  <c r="C12" i="6"/>
  <c r="I12" i="6" s="1"/>
  <c r="C13" i="6"/>
  <c r="I13" i="6" s="1"/>
  <c r="C14" i="6"/>
  <c r="I14" i="6" s="1"/>
  <c r="C15" i="6"/>
  <c r="I15" i="6" s="1"/>
  <c r="C16" i="6"/>
  <c r="I16" i="6" s="1"/>
  <c r="C17" i="6"/>
  <c r="I17" i="6" s="1"/>
  <c r="C18" i="6"/>
  <c r="I18" i="6" s="1"/>
  <c r="C19" i="6"/>
  <c r="I19" i="6" s="1"/>
  <c r="C20" i="6"/>
  <c r="I20" i="6" s="1"/>
  <c r="C21" i="6"/>
  <c r="I21" i="6" s="1"/>
  <c r="C22" i="6"/>
  <c r="I22" i="6" s="1"/>
  <c r="C23" i="6"/>
  <c r="I23" i="6" s="1"/>
  <c r="C24" i="6"/>
  <c r="I24" i="6" s="1"/>
  <c r="C25" i="6"/>
  <c r="I25" i="6" s="1"/>
  <c r="C26" i="6"/>
  <c r="I26" i="6" s="1"/>
  <c r="C27" i="6"/>
  <c r="I27" i="6" s="1"/>
  <c r="C28" i="6"/>
  <c r="I28" i="6" s="1"/>
  <c r="C29" i="6"/>
  <c r="I29" i="6" s="1"/>
  <c r="C30" i="6"/>
  <c r="I30" i="6" s="1"/>
  <c r="C31" i="6"/>
  <c r="I31" i="6" s="1"/>
  <c r="C32" i="6"/>
  <c r="I32" i="6" s="1"/>
  <c r="C33" i="6"/>
  <c r="I33" i="6" s="1"/>
  <c r="C34" i="6"/>
  <c r="I34" i="6" s="1"/>
  <c r="C35" i="6"/>
  <c r="I35" i="6" s="1"/>
  <c r="C36" i="6"/>
  <c r="I36" i="6" s="1"/>
  <c r="C37" i="6"/>
  <c r="I37" i="6" s="1"/>
  <c r="C38" i="6"/>
  <c r="I38" i="6" s="1"/>
  <c r="C39" i="6"/>
  <c r="I39" i="6" s="1"/>
  <c r="C40" i="6"/>
  <c r="I40" i="6" s="1"/>
  <c r="C41" i="6"/>
  <c r="I41" i="6" s="1"/>
  <c r="C42" i="6"/>
  <c r="I42" i="6" s="1"/>
  <c r="C43" i="6"/>
  <c r="I43" i="6" s="1"/>
  <c r="C44" i="6"/>
  <c r="I44" i="6" s="1"/>
  <c r="C45" i="6"/>
  <c r="I45" i="6" s="1"/>
  <c r="C46" i="6"/>
  <c r="I46" i="6" s="1"/>
  <c r="C47" i="6"/>
  <c r="I47" i="6" s="1"/>
  <c r="C48" i="6"/>
  <c r="I48" i="6" s="1"/>
  <c r="C49" i="6"/>
  <c r="I49" i="6" s="1"/>
  <c r="C50" i="6"/>
  <c r="I50" i="6" s="1"/>
  <c r="C51" i="6"/>
  <c r="I51" i="6" s="1"/>
  <c r="C52" i="6"/>
  <c r="I52" i="6" s="1"/>
  <c r="C53" i="6"/>
  <c r="I53" i="6" s="1"/>
  <c r="C54" i="6"/>
  <c r="I54" i="6" s="1"/>
  <c r="C55" i="6"/>
  <c r="I55" i="6" s="1"/>
  <c r="C56" i="6"/>
  <c r="I56" i="6" s="1"/>
  <c r="C57" i="6"/>
  <c r="I57" i="6" s="1"/>
  <c r="C58" i="6"/>
  <c r="I58" i="6" s="1"/>
  <c r="C59" i="6"/>
  <c r="I59" i="6" s="1"/>
  <c r="C60" i="6"/>
  <c r="I60" i="6" s="1"/>
  <c r="C61" i="6"/>
  <c r="I61" i="6" s="1"/>
  <c r="C62" i="6"/>
  <c r="I62" i="6" s="1"/>
  <c r="C63" i="6"/>
  <c r="I63" i="6" s="1"/>
  <c r="C64" i="6"/>
  <c r="I64" i="6" s="1"/>
  <c r="C65" i="6"/>
  <c r="I65" i="6" s="1"/>
  <c r="C66" i="6"/>
  <c r="I66" i="6" s="1"/>
  <c r="C67" i="6"/>
  <c r="I67" i="6" s="1"/>
  <c r="C68" i="6"/>
  <c r="I68" i="6" s="1"/>
  <c r="C69" i="6"/>
  <c r="I69" i="6" s="1"/>
  <c r="C70" i="6"/>
  <c r="I70" i="6" s="1"/>
  <c r="C71" i="6"/>
  <c r="I71" i="6" s="1"/>
  <c r="C72" i="6"/>
  <c r="I72" i="6" s="1"/>
  <c r="C73" i="6"/>
  <c r="I73" i="6" s="1"/>
  <c r="C74" i="6"/>
  <c r="I74" i="6" s="1"/>
  <c r="C75" i="6"/>
  <c r="I75" i="6" s="1"/>
  <c r="C76" i="6"/>
  <c r="I76" i="6" s="1"/>
  <c r="C77" i="6"/>
  <c r="I77" i="6" s="1"/>
  <c r="C78" i="6"/>
  <c r="I78" i="6" s="1"/>
  <c r="C79" i="6"/>
  <c r="I79" i="6" s="1"/>
  <c r="C80" i="6"/>
  <c r="I80" i="6" s="1"/>
  <c r="C81" i="6"/>
  <c r="I81" i="6" s="1"/>
  <c r="C82" i="6"/>
  <c r="I82" i="6" s="1"/>
  <c r="C83" i="6"/>
  <c r="I83" i="6" s="1"/>
  <c r="C84" i="6"/>
  <c r="I84" i="6" s="1"/>
  <c r="C85" i="6"/>
  <c r="I85" i="6" s="1"/>
  <c r="C86" i="6"/>
  <c r="I86" i="6" s="1"/>
  <c r="C87" i="6"/>
  <c r="I87" i="6" s="1"/>
  <c r="C88" i="6"/>
  <c r="I88" i="6" s="1"/>
  <c r="C89" i="6"/>
  <c r="I89" i="6" s="1"/>
  <c r="C90" i="6"/>
  <c r="I90" i="6" s="1"/>
  <c r="C91" i="6"/>
  <c r="I91" i="6" s="1"/>
  <c r="C92" i="6"/>
  <c r="I92" i="6" s="1"/>
  <c r="C93" i="6"/>
  <c r="I93" i="6" s="1"/>
  <c r="C94" i="6"/>
  <c r="I94" i="6" s="1"/>
  <c r="C95" i="6"/>
  <c r="I95" i="6" s="1"/>
  <c r="C96" i="6"/>
  <c r="I96" i="6" s="1"/>
  <c r="C97" i="6"/>
  <c r="I97" i="6" s="1"/>
  <c r="C98" i="6"/>
  <c r="I98" i="6" s="1"/>
  <c r="C99" i="6"/>
  <c r="I99" i="6" s="1"/>
  <c r="C100" i="6"/>
  <c r="I100" i="6" s="1"/>
  <c r="C2" i="6"/>
  <c r="I2" i="6" s="1"/>
  <c r="BH24" i="4" l="1"/>
  <c r="BI24" i="4"/>
  <c r="BJ24" i="4"/>
  <c r="BH27" i="4"/>
  <c r="BI27" i="4"/>
  <c r="BJ27" i="4"/>
  <c r="BH30" i="4"/>
  <c r="BI30" i="4"/>
  <c r="BJ30" i="4"/>
  <c r="BH33" i="4"/>
  <c r="BI33" i="4"/>
  <c r="BJ33" i="4"/>
  <c r="BH36" i="4"/>
  <c r="BI36" i="4"/>
  <c r="BJ36" i="4"/>
  <c r="BH39" i="4"/>
  <c r="BI39" i="4"/>
  <c r="BJ39" i="4"/>
  <c r="BH42" i="4"/>
  <c r="BI42" i="4"/>
  <c r="BJ42" i="4"/>
  <c r="BH45" i="4"/>
  <c r="BI45" i="4"/>
  <c r="BJ45" i="4"/>
  <c r="BH48" i="4"/>
  <c r="BI48" i="4"/>
  <c r="BJ48" i="4"/>
  <c r="BH51" i="4"/>
  <c r="BI51" i="4"/>
  <c r="BJ51" i="4"/>
  <c r="BH54" i="4"/>
  <c r="BI54" i="4"/>
  <c r="BJ54" i="4"/>
  <c r="BH57" i="4"/>
  <c r="BI57" i="4"/>
  <c r="BJ57" i="4"/>
  <c r="BH60" i="4"/>
  <c r="BI60" i="4"/>
  <c r="BJ60" i="4"/>
  <c r="BH63" i="4"/>
  <c r="BI63" i="4"/>
  <c r="BJ63" i="4"/>
  <c r="BH66" i="4"/>
  <c r="BI66" i="4"/>
  <c r="BJ66" i="4"/>
  <c r="BH69" i="4"/>
  <c r="BI69" i="4"/>
  <c r="BJ69" i="4"/>
  <c r="BH72" i="4"/>
  <c r="BI72" i="4"/>
  <c r="BJ72" i="4"/>
  <c r="BH75" i="4"/>
  <c r="BI75" i="4"/>
  <c r="BJ75" i="4"/>
  <c r="BH78" i="4"/>
  <c r="BI78" i="4"/>
  <c r="BJ78" i="4"/>
  <c r="BH81" i="4"/>
  <c r="BI81" i="4"/>
  <c r="BJ81" i="4"/>
  <c r="BH84" i="4"/>
  <c r="BI84" i="4"/>
  <c r="BJ84" i="4"/>
  <c r="BH87" i="4"/>
  <c r="BI87" i="4"/>
  <c r="BJ87" i="4"/>
  <c r="BH90" i="4"/>
  <c r="BI90" i="4"/>
  <c r="BJ90" i="4"/>
  <c r="BH93" i="4"/>
  <c r="BI93" i="4"/>
  <c r="BJ93" i="4"/>
  <c r="BH96" i="4"/>
  <c r="BI96" i="4"/>
  <c r="BJ96" i="4"/>
  <c r="BH99" i="4"/>
  <c r="BI99" i="4"/>
  <c r="BJ99" i="4"/>
  <c r="BH102" i="4"/>
  <c r="BI102" i="4"/>
  <c r="BJ102" i="4"/>
  <c r="BH105" i="4"/>
  <c r="BI105" i="4"/>
  <c r="BJ105" i="4"/>
  <c r="BH108" i="4"/>
  <c r="BI108" i="4"/>
  <c r="BJ108" i="4"/>
  <c r="BH111" i="4"/>
  <c r="BI111" i="4"/>
  <c r="BJ111" i="4"/>
  <c r="BH114" i="4"/>
  <c r="BI114" i="4"/>
  <c r="BJ114" i="4"/>
  <c r="BH117" i="4"/>
  <c r="BI117" i="4"/>
  <c r="BJ117" i="4"/>
  <c r="BH120" i="4"/>
  <c r="BI120" i="4"/>
  <c r="BJ120" i="4"/>
  <c r="BH123" i="4"/>
  <c r="BI123" i="4"/>
  <c r="BJ123" i="4"/>
  <c r="BH126" i="4"/>
  <c r="BI126" i="4"/>
  <c r="BJ126" i="4"/>
  <c r="BH129" i="4"/>
  <c r="BI129" i="4"/>
  <c r="BJ129" i="4"/>
  <c r="BH132" i="4"/>
  <c r="BI132" i="4"/>
  <c r="BJ132" i="4"/>
  <c r="BH135" i="4"/>
  <c r="BI135" i="4"/>
  <c r="BJ135" i="4"/>
  <c r="BH138" i="4"/>
  <c r="BI138" i="4"/>
  <c r="BJ138" i="4"/>
  <c r="BH141" i="4"/>
  <c r="BI141" i="4"/>
  <c r="BJ141" i="4"/>
  <c r="BH144" i="4"/>
  <c r="BI144" i="4"/>
  <c r="BJ144" i="4"/>
  <c r="BH147" i="4"/>
  <c r="BI147" i="4"/>
  <c r="BJ147" i="4"/>
  <c r="BH150" i="4"/>
  <c r="BI150" i="4"/>
  <c r="BJ150" i="4"/>
  <c r="BH153" i="4"/>
  <c r="BI153" i="4"/>
  <c r="BJ153" i="4"/>
  <c r="BH156" i="4"/>
  <c r="BI156" i="4"/>
  <c r="BJ156" i="4"/>
  <c r="BH159" i="4"/>
  <c r="BI159" i="4"/>
  <c r="BJ159" i="4"/>
  <c r="BH162" i="4"/>
  <c r="BI162" i="4"/>
  <c r="BJ162" i="4"/>
  <c r="BH165" i="4"/>
  <c r="BI165" i="4"/>
  <c r="BJ165" i="4"/>
  <c r="BH168" i="4"/>
  <c r="BI168" i="4"/>
  <c r="BJ168" i="4"/>
  <c r="BH171" i="4"/>
  <c r="BI171" i="4"/>
  <c r="BJ171" i="4"/>
  <c r="BH174" i="4"/>
  <c r="BI174" i="4"/>
  <c r="BJ174" i="4"/>
  <c r="BH177" i="4"/>
  <c r="BI177" i="4"/>
  <c r="BJ177" i="4"/>
  <c r="BH180" i="4"/>
  <c r="BI180" i="4"/>
  <c r="BJ180" i="4"/>
  <c r="BH183" i="4"/>
  <c r="BI183" i="4"/>
  <c r="BJ183" i="4"/>
  <c r="BH186" i="4"/>
  <c r="BI186" i="4"/>
  <c r="BJ186" i="4"/>
  <c r="BH189" i="4"/>
  <c r="BI189" i="4"/>
  <c r="BJ189" i="4"/>
  <c r="BH192" i="4"/>
  <c r="BI192" i="4"/>
  <c r="BJ192" i="4"/>
  <c r="BH195" i="4"/>
  <c r="BI195" i="4"/>
  <c r="BJ195" i="4"/>
  <c r="BH198" i="4"/>
  <c r="BI198" i="4"/>
  <c r="BJ198" i="4"/>
  <c r="BH201" i="4"/>
  <c r="BI201" i="4"/>
  <c r="BJ201" i="4"/>
  <c r="BH204" i="4"/>
  <c r="BI204" i="4"/>
  <c r="BJ204" i="4"/>
  <c r="BH207" i="4"/>
  <c r="BI207" i="4"/>
  <c r="BJ207" i="4"/>
  <c r="BH210" i="4"/>
  <c r="BI210" i="4"/>
  <c r="BJ210" i="4"/>
  <c r="BH213" i="4"/>
  <c r="BI213" i="4"/>
  <c r="BJ213" i="4"/>
  <c r="BH216" i="4"/>
  <c r="BI216" i="4"/>
  <c r="BJ216" i="4"/>
  <c r="BH219" i="4"/>
  <c r="BI219" i="4"/>
  <c r="BJ219" i="4"/>
  <c r="BH222" i="4"/>
  <c r="BI222" i="4"/>
  <c r="BJ222" i="4"/>
  <c r="BH225" i="4"/>
  <c r="BI225" i="4"/>
  <c r="BJ225" i="4"/>
  <c r="BH228" i="4"/>
  <c r="BI228" i="4"/>
  <c r="BJ228" i="4"/>
  <c r="BH231" i="4"/>
  <c r="BI231" i="4"/>
  <c r="BJ231" i="4"/>
  <c r="BH234" i="4"/>
  <c r="BI234" i="4"/>
  <c r="BJ234" i="4"/>
  <c r="BH237" i="4"/>
  <c r="BI237" i="4"/>
  <c r="BJ237" i="4"/>
  <c r="BH240" i="4"/>
  <c r="BI240" i="4"/>
  <c r="BJ240" i="4"/>
  <c r="BH243" i="4"/>
  <c r="BI243" i="4"/>
  <c r="BJ243" i="4"/>
  <c r="BH246" i="4"/>
  <c r="BI246" i="4"/>
  <c r="BJ246" i="4"/>
  <c r="BH249" i="4"/>
  <c r="BI249" i="4"/>
  <c r="BJ249" i="4"/>
  <c r="BH252" i="4"/>
  <c r="BI252" i="4"/>
  <c r="BJ252" i="4"/>
  <c r="BH255" i="4"/>
  <c r="BI255" i="4"/>
  <c r="BJ255" i="4"/>
  <c r="BH258" i="4"/>
  <c r="BI258" i="4"/>
  <c r="BJ258" i="4"/>
  <c r="BH261" i="4"/>
  <c r="BI261" i="4"/>
  <c r="BJ261" i="4"/>
  <c r="BH264" i="4"/>
  <c r="BI264" i="4"/>
  <c r="BJ264" i="4"/>
  <c r="BH267" i="4"/>
  <c r="BI267" i="4"/>
  <c r="BJ267" i="4"/>
  <c r="BH270" i="4"/>
  <c r="BI270" i="4"/>
  <c r="BJ270" i="4"/>
  <c r="BH273" i="4"/>
  <c r="BI273" i="4"/>
  <c r="BJ273" i="4"/>
  <c r="BH276" i="4"/>
  <c r="BI276" i="4"/>
  <c r="BJ276" i="4"/>
  <c r="BH279" i="4"/>
  <c r="BI279" i="4"/>
  <c r="BJ279" i="4"/>
  <c r="BH282" i="4"/>
  <c r="BI282" i="4"/>
  <c r="BJ282" i="4"/>
  <c r="BH285" i="4"/>
  <c r="BI285" i="4"/>
  <c r="BJ285" i="4"/>
  <c r="BH288" i="4"/>
  <c r="BI288" i="4"/>
  <c r="BJ288" i="4"/>
  <c r="BH291" i="4"/>
  <c r="BI291" i="4"/>
  <c r="BJ291" i="4"/>
  <c r="BH294" i="4"/>
  <c r="BI294" i="4"/>
  <c r="BJ294" i="4"/>
  <c r="BH297" i="4"/>
  <c r="BI297" i="4"/>
  <c r="BJ297" i="4"/>
  <c r="BH300" i="4"/>
  <c r="BI300" i="4"/>
  <c r="BJ300" i="4"/>
  <c r="BH303" i="4"/>
  <c r="BI303" i="4"/>
  <c r="BJ303" i="4"/>
  <c r="BH306" i="4"/>
  <c r="BI306" i="4"/>
  <c r="BJ306" i="4"/>
  <c r="BH309" i="4"/>
  <c r="BI309" i="4"/>
  <c r="BJ309" i="4"/>
  <c r="BH312" i="4"/>
  <c r="BI312" i="4"/>
  <c r="BJ312" i="4"/>
  <c r="BH315" i="4"/>
  <c r="BI315" i="4"/>
  <c r="BJ315" i="4"/>
  <c r="BH318" i="4"/>
  <c r="BI318" i="4"/>
  <c r="BJ318" i="4"/>
  <c r="C101" i="7"/>
  <c r="I101" i="7" s="1"/>
  <c r="BH321" i="4"/>
  <c r="BI321" i="4"/>
  <c r="BJ321" i="4"/>
  <c r="BH324" i="4"/>
  <c r="BI324" i="4"/>
  <c r="BJ324" i="4"/>
  <c r="BH327" i="4"/>
  <c r="BI327" i="4"/>
  <c r="BJ327" i="4"/>
  <c r="BH330" i="4"/>
  <c r="BI330" i="4"/>
  <c r="BJ330" i="4"/>
  <c r="BH333" i="4"/>
  <c r="BI333" i="4"/>
  <c r="BJ333" i="4"/>
  <c r="BH336" i="4"/>
  <c r="BI336" i="4"/>
  <c r="BJ336" i="4"/>
  <c r="BH339" i="4"/>
  <c r="BI339" i="4"/>
  <c r="BJ339" i="4"/>
  <c r="BH342" i="4"/>
  <c r="BI342" i="4"/>
  <c r="BJ342" i="4"/>
  <c r="BH345" i="4"/>
  <c r="BI345" i="4"/>
  <c r="BJ345" i="4"/>
  <c r="BH348" i="4"/>
  <c r="BI348" i="4"/>
  <c r="BJ348" i="4"/>
  <c r="BH351" i="4"/>
  <c r="BI351" i="4"/>
  <c r="BJ351" i="4"/>
  <c r="BH354" i="4"/>
  <c r="BI354" i="4"/>
  <c r="BJ354" i="4"/>
  <c r="BH357" i="4"/>
  <c r="BI357" i="4"/>
  <c r="BJ357" i="4"/>
  <c r="BH360" i="4"/>
  <c r="BI360" i="4"/>
  <c r="BJ360" i="4"/>
  <c r="BH363" i="4"/>
  <c r="BI363" i="4"/>
  <c r="BJ363" i="4"/>
  <c r="BH366" i="4"/>
  <c r="BI366" i="4"/>
  <c r="BJ366" i="4"/>
  <c r="BH369" i="4"/>
  <c r="BI369" i="4"/>
  <c r="BJ369" i="4"/>
  <c r="BH372" i="4"/>
  <c r="BI372" i="4"/>
  <c r="BJ372" i="4"/>
  <c r="BH375" i="4"/>
  <c r="BI375" i="4"/>
  <c r="BJ375" i="4"/>
  <c r="BH378" i="4"/>
  <c r="BI378" i="4"/>
  <c r="BJ378" i="4"/>
  <c r="BH381" i="4"/>
  <c r="BI381" i="4"/>
  <c r="BJ381" i="4"/>
  <c r="BH384" i="4"/>
  <c r="BI384" i="4"/>
  <c r="BJ384" i="4"/>
  <c r="BH387" i="4"/>
  <c r="BI387" i="4"/>
  <c r="BJ387" i="4"/>
  <c r="BH390" i="4"/>
  <c r="BI390" i="4"/>
  <c r="BJ390" i="4"/>
  <c r="BH393" i="4"/>
  <c r="BI393" i="4"/>
  <c r="BJ393" i="4"/>
  <c r="BH396" i="4"/>
  <c r="BI396" i="4"/>
  <c r="BJ396" i="4"/>
  <c r="BH399" i="4"/>
  <c r="BI399" i="4"/>
  <c r="BJ399" i="4"/>
  <c r="BH402" i="4"/>
  <c r="BI402" i="4"/>
  <c r="BJ402" i="4"/>
  <c r="BH405" i="4"/>
  <c r="BI405" i="4"/>
  <c r="BJ405" i="4"/>
  <c r="BH408" i="4"/>
  <c r="BI408" i="4"/>
  <c r="BJ408" i="4"/>
  <c r="BH411" i="4"/>
  <c r="BI411" i="4"/>
  <c r="BJ411" i="4"/>
  <c r="BH414" i="4"/>
  <c r="BI414" i="4"/>
  <c r="BJ414" i="4"/>
  <c r="BH417" i="4"/>
  <c r="BI417" i="4"/>
  <c r="BJ417" i="4"/>
  <c r="BH420" i="4"/>
  <c r="BI420" i="4"/>
  <c r="BJ420" i="4"/>
  <c r="BH423" i="4"/>
  <c r="BI423" i="4"/>
  <c r="BJ423" i="4"/>
  <c r="BH426" i="4"/>
  <c r="BI426" i="4"/>
  <c r="BJ426" i="4"/>
  <c r="BH429" i="4"/>
  <c r="BI429" i="4"/>
  <c r="BJ429" i="4"/>
  <c r="BH432" i="4"/>
  <c r="BI432" i="4"/>
  <c r="BJ432" i="4"/>
  <c r="BH435" i="4"/>
  <c r="BI435" i="4"/>
  <c r="BJ435" i="4"/>
  <c r="BH438" i="4"/>
  <c r="BI438" i="4"/>
  <c r="BJ438" i="4"/>
  <c r="BH441" i="4"/>
  <c r="BI441" i="4"/>
  <c r="BJ441" i="4"/>
  <c r="BH444" i="4"/>
  <c r="BI444" i="4"/>
  <c r="BJ444" i="4"/>
  <c r="BH447" i="4"/>
  <c r="BI447" i="4"/>
  <c r="BJ447" i="4"/>
  <c r="BH450" i="4"/>
  <c r="BI450" i="4"/>
  <c r="BJ450" i="4"/>
  <c r="BH453" i="4"/>
  <c r="BI453" i="4"/>
  <c r="BJ453" i="4"/>
  <c r="BH456" i="4"/>
  <c r="BI456" i="4"/>
  <c r="BJ456" i="4"/>
  <c r="BH459" i="4"/>
  <c r="BI459" i="4"/>
  <c r="BJ459" i="4"/>
  <c r="BH462" i="4"/>
  <c r="BI462" i="4"/>
  <c r="BJ462" i="4"/>
  <c r="BH465" i="4"/>
  <c r="BI465" i="4"/>
  <c r="BJ465" i="4"/>
  <c r="BH468" i="4"/>
  <c r="BI468" i="4"/>
  <c r="BJ468" i="4"/>
  <c r="BH471" i="4"/>
  <c r="BI471" i="4"/>
  <c r="BJ471" i="4"/>
  <c r="BH474" i="4"/>
  <c r="BI474" i="4"/>
  <c r="BJ474" i="4"/>
  <c r="BH477" i="4"/>
  <c r="BI477" i="4"/>
  <c r="BJ477" i="4"/>
  <c r="BH480" i="4"/>
  <c r="BI480" i="4"/>
  <c r="BJ480" i="4"/>
  <c r="BH483" i="4"/>
  <c r="BI483" i="4"/>
  <c r="BJ483" i="4"/>
  <c r="BH486" i="4"/>
  <c r="BI486" i="4"/>
  <c r="BJ486" i="4"/>
  <c r="BH489" i="4"/>
  <c r="BI489" i="4"/>
  <c r="BJ489" i="4"/>
  <c r="BH492" i="4"/>
  <c r="BI492" i="4"/>
  <c r="BJ492" i="4"/>
  <c r="BH495" i="4"/>
  <c r="BI495" i="4"/>
  <c r="BJ495" i="4"/>
  <c r="BH498" i="4"/>
  <c r="BI498" i="4"/>
  <c r="BJ498" i="4"/>
  <c r="BH501" i="4"/>
  <c r="BI501" i="4"/>
  <c r="BJ501" i="4"/>
  <c r="BH504" i="4"/>
  <c r="BI504" i="4"/>
  <c r="BJ504" i="4"/>
  <c r="BH507" i="4"/>
  <c r="BI507" i="4"/>
  <c r="BJ507" i="4"/>
  <c r="BH510" i="4"/>
  <c r="BI510" i="4"/>
  <c r="BJ510" i="4"/>
  <c r="BH513" i="4"/>
  <c r="BI513" i="4"/>
  <c r="BJ513" i="4"/>
  <c r="BH516" i="4"/>
  <c r="BI516" i="4"/>
  <c r="BJ516" i="4"/>
  <c r="BH519" i="4"/>
  <c r="BI519" i="4"/>
  <c r="BJ519" i="4"/>
  <c r="BH522" i="4"/>
  <c r="BI522" i="4"/>
  <c r="BJ522" i="4"/>
  <c r="BH525" i="4"/>
  <c r="BI525" i="4"/>
  <c r="BJ525" i="4"/>
  <c r="BH528" i="4"/>
  <c r="BI528" i="4"/>
  <c r="BJ528" i="4"/>
  <c r="BH531" i="4"/>
  <c r="BI531" i="4"/>
  <c r="BJ531" i="4"/>
  <c r="BH534" i="4"/>
  <c r="BI534" i="4"/>
  <c r="BJ534" i="4"/>
  <c r="BH537" i="4"/>
  <c r="BI537" i="4"/>
  <c r="BJ537" i="4"/>
  <c r="BH540" i="4"/>
  <c r="BI540" i="4"/>
  <c r="BJ540" i="4"/>
  <c r="BH543" i="4"/>
  <c r="BI543" i="4"/>
  <c r="BJ543" i="4"/>
  <c r="BH546" i="4"/>
  <c r="BI546" i="4"/>
  <c r="BJ546" i="4"/>
  <c r="BH549" i="4"/>
  <c r="BI549" i="4"/>
  <c r="BJ549" i="4"/>
  <c r="BH552" i="4"/>
  <c r="BI552" i="4"/>
  <c r="BJ552" i="4"/>
  <c r="BH555" i="4"/>
  <c r="BI555" i="4"/>
  <c r="BJ555" i="4"/>
  <c r="BH558" i="4"/>
  <c r="BI558" i="4"/>
  <c r="BJ558" i="4"/>
  <c r="BH561" i="4"/>
  <c r="BI561" i="4"/>
  <c r="BJ561" i="4"/>
  <c r="BH564" i="4"/>
  <c r="BI564" i="4"/>
  <c r="BJ564" i="4"/>
  <c r="BH567" i="4"/>
  <c r="BI567" i="4"/>
  <c r="BJ567" i="4"/>
  <c r="BH570" i="4"/>
  <c r="BI570" i="4"/>
  <c r="BJ570" i="4"/>
  <c r="BH573" i="4"/>
  <c r="BI573" i="4"/>
  <c r="BJ573" i="4"/>
  <c r="BH576" i="4"/>
  <c r="BI576" i="4"/>
  <c r="BJ576" i="4"/>
  <c r="BH579" i="4"/>
  <c r="BI579" i="4"/>
  <c r="BJ579" i="4"/>
  <c r="BH582" i="4"/>
  <c r="BI582" i="4"/>
  <c r="BJ582" i="4"/>
  <c r="BH585" i="4"/>
  <c r="BI585" i="4"/>
  <c r="BJ585" i="4"/>
  <c r="BH588" i="4"/>
  <c r="BI588" i="4"/>
  <c r="BJ588" i="4"/>
  <c r="BH591" i="4"/>
  <c r="BI591" i="4"/>
  <c r="BJ591" i="4"/>
  <c r="BH594" i="4"/>
  <c r="BI594" i="4"/>
  <c r="BJ594" i="4"/>
  <c r="BH597" i="4"/>
  <c r="BI597" i="4"/>
  <c r="BJ597" i="4"/>
  <c r="BH600" i="4"/>
  <c r="BI600" i="4"/>
  <c r="BJ600" i="4"/>
  <c r="BH603" i="4"/>
  <c r="BI603" i="4"/>
  <c r="BJ603" i="4"/>
  <c r="BH606" i="4"/>
  <c r="BI606" i="4"/>
  <c r="BJ606" i="4"/>
  <c r="BH609" i="4"/>
  <c r="BI609" i="4"/>
  <c r="BJ609" i="4"/>
  <c r="BH612" i="4"/>
  <c r="BI612" i="4"/>
  <c r="BJ612" i="4"/>
  <c r="BH615" i="4"/>
  <c r="BI615" i="4"/>
  <c r="BJ615" i="4"/>
  <c r="BH618" i="4"/>
  <c r="BI618" i="4"/>
  <c r="BJ618" i="4"/>
  <c r="BJ21" i="4"/>
  <c r="AT21" i="3"/>
  <c r="BI21" i="4"/>
  <c r="BH21" i="4"/>
  <c r="AT24" i="3"/>
  <c r="AT27" i="3"/>
  <c r="AT30" i="3"/>
  <c r="AT33" i="3"/>
  <c r="AT36" i="3"/>
  <c r="AT39" i="3"/>
  <c r="AT42" i="3"/>
  <c r="AT45" i="3"/>
  <c r="AT48" i="3"/>
  <c r="AT51" i="3"/>
  <c r="AT54" i="3"/>
  <c r="AT57" i="3"/>
  <c r="AT60" i="3"/>
  <c r="AT63" i="3"/>
  <c r="AT66" i="3"/>
  <c r="AT69" i="3"/>
  <c r="AT72" i="3"/>
  <c r="AT75" i="3"/>
  <c r="AT78" i="3"/>
  <c r="AT81" i="3"/>
  <c r="AT84" i="3"/>
  <c r="AT87" i="3"/>
  <c r="AT90" i="3"/>
  <c r="AT93" i="3"/>
  <c r="AT96" i="3"/>
  <c r="AT99" i="3"/>
  <c r="AT102" i="3"/>
  <c r="AT105" i="3"/>
  <c r="AT108" i="3"/>
  <c r="AT111" i="3"/>
  <c r="AT114" i="3"/>
  <c r="AT117" i="3"/>
  <c r="AT120" i="3"/>
  <c r="AT123" i="3"/>
  <c r="AT126" i="3"/>
  <c r="AT129" i="3"/>
  <c r="AT132" i="3"/>
  <c r="AT135" i="3"/>
  <c r="AT138" i="3"/>
  <c r="AT141" i="3"/>
  <c r="AT144" i="3"/>
  <c r="AT147" i="3"/>
  <c r="AT150" i="3"/>
  <c r="AT153" i="3"/>
  <c r="AT156" i="3"/>
  <c r="AT159" i="3"/>
  <c r="AT162" i="3"/>
  <c r="AT165" i="3"/>
  <c r="AT168" i="3"/>
  <c r="AT171" i="3"/>
  <c r="AT174" i="3"/>
  <c r="AT177" i="3"/>
  <c r="AT180" i="3"/>
  <c r="AT183" i="3"/>
  <c r="AT186" i="3"/>
  <c r="AT189" i="3"/>
  <c r="AT192" i="3"/>
  <c r="AT195" i="3"/>
  <c r="AT198" i="3"/>
  <c r="AT201" i="3"/>
  <c r="AT204" i="3"/>
  <c r="AT207" i="3"/>
  <c r="AT210" i="3"/>
  <c r="AT213" i="3"/>
  <c r="AT216" i="3"/>
  <c r="AT219" i="3"/>
  <c r="AT222" i="3"/>
  <c r="AT225" i="3"/>
  <c r="AT228" i="3"/>
  <c r="AT231" i="3"/>
  <c r="AT234" i="3"/>
  <c r="AT237" i="3"/>
  <c r="AT240" i="3"/>
  <c r="AT243" i="3"/>
  <c r="AT246" i="3"/>
  <c r="AT249" i="3"/>
  <c r="AT252" i="3"/>
  <c r="AT255" i="3"/>
  <c r="AT258" i="3"/>
  <c r="AT261" i="3"/>
  <c r="AT264" i="3"/>
  <c r="AT267" i="3"/>
  <c r="AT270" i="3"/>
  <c r="AT273" i="3"/>
  <c r="AT276" i="3"/>
  <c r="AT279" i="3"/>
  <c r="AT282" i="3"/>
  <c r="AT285" i="3"/>
  <c r="AT288" i="3"/>
  <c r="AT291" i="3"/>
  <c r="AT294" i="3"/>
  <c r="AT297" i="3"/>
  <c r="AT300" i="3"/>
  <c r="AT303" i="3"/>
  <c r="AT306" i="3"/>
  <c r="AT309" i="3"/>
  <c r="AT312" i="3"/>
  <c r="AT315" i="3"/>
  <c r="AT321" i="3"/>
  <c r="AT324" i="3"/>
  <c r="AT327" i="3"/>
  <c r="AT330" i="3"/>
  <c r="AT333" i="3"/>
  <c r="AT336" i="3"/>
  <c r="AT339" i="3"/>
  <c r="AT342" i="3"/>
  <c r="AT345" i="3"/>
  <c r="AT348" i="3"/>
  <c r="AT351" i="3"/>
  <c r="AT354" i="3"/>
  <c r="AT357" i="3"/>
  <c r="AT360" i="3"/>
  <c r="AT363" i="3"/>
  <c r="AT366" i="3"/>
  <c r="AT369" i="3"/>
  <c r="AT372" i="3"/>
  <c r="AT375" i="3"/>
  <c r="AT378" i="3"/>
  <c r="AT381" i="3"/>
  <c r="AT384" i="3"/>
  <c r="AT387" i="3"/>
  <c r="AT390" i="3"/>
  <c r="AT393" i="3"/>
  <c r="AT396" i="3"/>
  <c r="AT399" i="3"/>
  <c r="AT402" i="3"/>
  <c r="AT405" i="3"/>
  <c r="AT408" i="3"/>
  <c r="AT411" i="3"/>
  <c r="AT414" i="3"/>
  <c r="AT417" i="3"/>
  <c r="AT420" i="3"/>
  <c r="AT423" i="3"/>
  <c r="AT426" i="3"/>
  <c r="AT429" i="3"/>
  <c r="AT432" i="3"/>
  <c r="AT435" i="3"/>
  <c r="AT438" i="3"/>
  <c r="AT441" i="3"/>
  <c r="AT444" i="3"/>
  <c r="AT447" i="3"/>
  <c r="AT450" i="3"/>
  <c r="AT453" i="3"/>
  <c r="AT456" i="3"/>
  <c r="AT459" i="3"/>
  <c r="AT462" i="3"/>
  <c r="AT465" i="3"/>
  <c r="AT468" i="3"/>
  <c r="AT471" i="3"/>
  <c r="AT474" i="3"/>
  <c r="AT477" i="3"/>
  <c r="AT480" i="3"/>
  <c r="AT483" i="3"/>
  <c r="AT486" i="3"/>
  <c r="AT489" i="3"/>
  <c r="AT492" i="3"/>
  <c r="AT495" i="3"/>
  <c r="AT498" i="3"/>
  <c r="AT501" i="3"/>
  <c r="AT504" i="3"/>
  <c r="AT507" i="3"/>
  <c r="AT510" i="3"/>
  <c r="AT513" i="3"/>
  <c r="AT516" i="3"/>
  <c r="AT519" i="3"/>
  <c r="AT522" i="3"/>
  <c r="AT525" i="3"/>
  <c r="AT528" i="3"/>
  <c r="AT531" i="3"/>
  <c r="AT534" i="3"/>
  <c r="AT537" i="3"/>
  <c r="AT540" i="3"/>
  <c r="AT543" i="3"/>
  <c r="AT546" i="3"/>
  <c r="AT549" i="3"/>
  <c r="AT552" i="3"/>
  <c r="AT555" i="3"/>
  <c r="AT558" i="3"/>
  <c r="AT561" i="3"/>
  <c r="AT564" i="3"/>
  <c r="AT567" i="3"/>
  <c r="AT570" i="3"/>
  <c r="AT573" i="3"/>
  <c r="AT576" i="3"/>
  <c r="AT579" i="3"/>
  <c r="AT582" i="3"/>
  <c r="AT585" i="3"/>
  <c r="AT588" i="3"/>
  <c r="AT591" i="3"/>
  <c r="AT594" i="3"/>
  <c r="AT597" i="3"/>
  <c r="AT600" i="3"/>
  <c r="AT603" i="3"/>
  <c r="AT606" i="3"/>
  <c r="AT609" i="3"/>
  <c r="AT612" i="3"/>
  <c r="AT615" i="3"/>
  <c r="AT618" i="3"/>
  <c r="AR24" i="3"/>
  <c r="AS24" i="3"/>
  <c r="AR27" i="3"/>
  <c r="AS27" i="3"/>
  <c r="AR30" i="3"/>
  <c r="AS30" i="3"/>
  <c r="AR33" i="3"/>
  <c r="AS33" i="3"/>
  <c r="AR36" i="3"/>
  <c r="AS36" i="3"/>
  <c r="AR39" i="3"/>
  <c r="AS39" i="3"/>
  <c r="AR42" i="3"/>
  <c r="AS42" i="3"/>
  <c r="AR45" i="3"/>
  <c r="AS45" i="3"/>
  <c r="AR48" i="3"/>
  <c r="AS48" i="3"/>
  <c r="AR51" i="3"/>
  <c r="AS51" i="3"/>
  <c r="AR54" i="3"/>
  <c r="AS54" i="3"/>
  <c r="AR57" i="3"/>
  <c r="AS57" i="3"/>
  <c r="AR60" i="3"/>
  <c r="AS60" i="3"/>
  <c r="AR63" i="3"/>
  <c r="AS63" i="3"/>
  <c r="AR66" i="3"/>
  <c r="AS66" i="3"/>
  <c r="AR69" i="3"/>
  <c r="AS69" i="3"/>
  <c r="AR72" i="3"/>
  <c r="AS72" i="3"/>
  <c r="AR75" i="3"/>
  <c r="AS75" i="3"/>
  <c r="AR78" i="3"/>
  <c r="AS78" i="3"/>
  <c r="AR81" i="3"/>
  <c r="AS81" i="3"/>
  <c r="AR84" i="3"/>
  <c r="AS84" i="3"/>
  <c r="AR87" i="3"/>
  <c r="AS87" i="3"/>
  <c r="AR90" i="3"/>
  <c r="AS90" i="3"/>
  <c r="AR93" i="3"/>
  <c r="AS93" i="3"/>
  <c r="AR96" i="3"/>
  <c r="AS96" i="3"/>
  <c r="AR99" i="3"/>
  <c r="AS99" i="3"/>
  <c r="AR102" i="3"/>
  <c r="AS102" i="3"/>
  <c r="AR105" i="3"/>
  <c r="AS105" i="3"/>
  <c r="AR108" i="3"/>
  <c r="AS108" i="3"/>
  <c r="AR111" i="3"/>
  <c r="AS111" i="3"/>
  <c r="AR114" i="3"/>
  <c r="AS114" i="3"/>
  <c r="AR117" i="3"/>
  <c r="AS117" i="3"/>
  <c r="AR120" i="3"/>
  <c r="AS120" i="3"/>
  <c r="AR123" i="3"/>
  <c r="AS123" i="3"/>
  <c r="AR126" i="3"/>
  <c r="AS126" i="3"/>
  <c r="AR129" i="3"/>
  <c r="AS129" i="3"/>
  <c r="AR132" i="3"/>
  <c r="AS132" i="3"/>
  <c r="AR135" i="3"/>
  <c r="AS135" i="3"/>
  <c r="AR138" i="3"/>
  <c r="AS138" i="3"/>
  <c r="AR141" i="3"/>
  <c r="AS141" i="3"/>
  <c r="AR144" i="3"/>
  <c r="AS144" i="3"/>
  <c r="AR147" i="3"/>
  <c r="AS147" i="3"/>
  <c r="AR150" i="3"/>
  <c r="AS150" i="3"/>
  <c r="AR153" i="3"/>
  <c r="AS153" i="3"/>
  <c r="AR156" i="3"/>
  <c r="AS156" i="3"/>
  <c r="AR159" i="3"/>
  <c r="AS159" i="3"/>
  <c r="AR162" i="3"/>
  <c r="AS162" i="3"/>
  <c r="AR165" i="3"/>
  <c r="AS165" i="3"/>
  <c r="AR168" i="3"/>
  <c r="AS168" i="3"/>
  <c r="AR171" i="3"/>
  <c r="AS171" i="3"/>
  <c r="AR174" i="3"/>
  <c r="AS174" i="3"/>
  <c r="AR177" i="3"/>
  <c r="AS177" i="3"/>
  <c r="AR180" i="3"/>
  <c r="AS180" i="3"/>
  <c r="AR183" i="3"/>
  <c r="AS183" i="3"/>
  <c r="AR186" i="3"/>
  <c r="AS186" i="3"/>
  <c r="AR189" i="3"/>
  <c r="AS189" i="3"/>
  <c r="AR192" i="3"/>
  <c r="AS192" i="3"/>
  <c r="AR195" i="3"/>
  <c r="AS195" i="3"/>
  <c r="AR198" i="3"/>
  <c r="AS198" i="3"/>
  <c r="AR201" i="3"/>
  <c r="AS201" i="3"/>
  <c r="AR204" i="3"/>
  <c r="AS204" i="3"/>
  <c r="AR207" i="3"/>
  <c r="AS207" i="3"/>
  <c r="AR210" i="3"/>
  <c r="AS210" i="3"/>
  <c r="AR213" i="3"/>
  <c r="AS213" i="3"/>
  <c r="AR216" i="3"/>
  <c r="AS216" i="3"/>
  <c r="AR219" i="3"/>
  <c r="AS219" i="3"/>
  <c r="AR222" i="3"/>
  <c r="AS222" i="3"/>
  <c r="AR225" i="3"/>
  <c r="AS225" i="3"/>
  <c r="AR228" i="3"/>
  <c r="AS228" i="3"/>
  <c r="AR231" i="3"/>
  <c r="AS231" i="3"/>
  <c r="AR234" i="3"/>
  <c r="AS234" i="3"/>
  <c r="AR237" i="3"/>
  <c r="AS237" i="3"/>
  <c r="AR240" i="3"/>
  <c r="AS240" i="3"/>
  <c r="AR243" i="3"/>
  <c r="AS243" i="3"/>
  <c r="AR246" i="3"/>
  <c r="AS246" i="3"/>
  <c r="AR249" i="3"/>
  <c r="AS249" i="3"/>
  <c r="AR252" i="3"/>
  <c r="AS252" i="3"/>
  <c r="AR255" i="3"/>
  <c r="AS255" i="3"/>
  <c r="AR258" i="3"/>
  <c r="AS258" i="3"/>
  <c r="AR261" i="3"/>
  <c r="AS261" i="3"/>
  <c r="AR264" i="3"/>
  <c r="AS264" i="3"/>
  <c r="AR267" i="3"/>
  <c r="AS267" i="3"/>
  <c r="AR270" i="3"/>
  <c r="AS270" i="3"/>
  <c r="AR273" i="3"/>
  <c r="AS273" i="3"/>
  <c r="AR276" i="3"/>
  <c r="AS276" i="3"/>
  <c r="AR279" i="3"/>
  <c r="AS279" i="3"/>
  <c r="AR282" i="3"/>
  <c r="AS282" i="3"/>
  <c r="AR285" i="3"/>
  <c r="AS285" i="3"/>
  <c r="AR288" i="3"/>
  <c r="AS288" i="3"/>
  <c r="AR291" i="3"/>
  <c r="AS291" i="3"/>
  <c r="AR294" i="3"/>
  <c r="AS294" i="3"/>
  <c r="AR297" i="3"/>
  <c r="AS297" i="3"/>
  <c r="AR300" i="3"/>
  <c r="AS300" i="3"/>
  <c r="AR303" i="3"/>
  <c r="AS303" i="3"/>
  <c r="AR306" i="3"/>
  <c r="AS306" i="3"/>
  <c r="AR309" i="3"/>
  <c r="AS309" i="3"/>
  <c r="AR312" i="3"/>
  <c r="AS312" i="3"/>
  <c r="AR315" i="3"/>
  <c r="AS315" i="3"/>
  <c r="AR318" i="3"/>
  <c r="AS318" i="3"/>
  <c r="AT318" i="3" s="1"/>
  <c r="AR321" i="3"/>
  <c r="AS321" i="3"/>
  <c r="AR324" i="3"/>
  <c r="AS324" i="3"/>
  <c r="AR327" i="3"/>
  <c r="AS327" i="3"/>
  <c r="AR330" i="3"/>
  <c r="AS330" i="3"/>
  <c r="AR333" i="3"/>
  <c r="AS333" i="3"/>
  <c r="AR336" i="3"/>
  <c r="AS336" i="3"/>
  <c r="AR339" i="3"/>
  <c r="AS339" i="3"/>
  <c r="AR342" i="3"/>
  <c r="AS342" i="3"/>
  <c r="AR345" i="3"/>
  <c r="AS345" i="3"/>
  <c r="AR348" i="3"/>
  <c r="AS348" i="3"/>
  <c r="AR351" i="3"/>
  <c r="AS351" i="3"/>
  <c r="AR354" i="3"/>
  <c r="AS354" i="3"/>
  <c r="AR357" i="3"/>
  <c r="AS357" i="3"/>
  <c r="AR360" i="3"/>
  <c r="AS360" i="3"/>
  <c r="AR363" i="3"/>
  <c r="AS363" i="3"/>
  <c r="AR366" i="3"/>
  <c r="AS366" i="3"/>
  <c r="AR369" i="3"/>
  <c r="AS369" i="3"/>
  <c r="AR372" i="3"/>
  <c r="AS372" i="3"/>
  <c r="AR375" i="3"/>
  <c r="AS375" i="3"/>
  <c r="AR378" i="3"/>
  <c r="AS378" i="3"/>
  <c r="AR381" i="3"/>
  <c r="AS381" i="3"/>
  <c r="AR384" i="3"/>
  <c r="AS384" i="3"/>
  <c r="AR387" i="3"/>
  <c r="AS387" i="3"/>
  <c r="AR390" i="3"/>
  <c r="AS390" i="3"/>
  <c r="AR393" i="3"/>
  <c r="AS393" i="3"/>
  <c r="AR396" i="3"/>
  <c r="AS396" i="3"/>
  <c r="AR399" i="3"/>
  <c r="AS399" i="3"/>
  <c r="AR402" i="3"/>
  <c r="AS402" i="3"/>
  <c r="AR405" i="3"/>
  <c r="AS405" i="3"/>
  <c r="AR408" i="3"/>
  <c r="AS408" i="3"/>
  <c r="AR411" i="3"/>
  <c r="AS411" i="3"/>
  <c r="AR414" i="3"/>
  <c r="AS414" i="3"/>
  <c r="AR417" i="3"/>
  <c r="AS417" i="3"/>
  <c r="AR420" i="3"/>
  <c r="AS420" i="3"/>
  <c r="AR423" i="3"/>
  <c r="AS423" i="3"/>
  <c r="AR426" i="3"/>
  <c r="AS426" i="3"/>
  <c r="AR429" i="3"/>
  <c r="AS429" i="3"/>
  <c r="AR432" i="3"/>
  <c r="AS432" i="3"/>
  <c r="AR435" i="3"/>
  <c r="AS435" i="3"/>
  <c r="AR438" i="3"/>
  <c r="AS438" i="3"/>
  <c r="AR441" i="3"/>
  <c r="AS441" i="3"/>
  <c r="AR444" i="3"/>
  <c r="AS444" i="3"/>
  <c r="AR447" i="3"/>
  <c r="AS447" i="3"/>
  <c r="AR450" i="3"/>
  <c r="AS450" i="3"/>
  <c r="AR453" i="3"/>
  <c r="AS453" i="3"/>
  <c r="AR456" i="3"/>
  <c r="AS456" i="3"/>
  <c r="AR459" i="3"/>
  <c r="AS459" i="3"/>
  <c r="AR462" i="3"/>
  <c r="AS462" i="3"/>
  <c r="AR465" i="3"/>
  <c r="AS465" i="3"/>
  <c r="AR468" i="3"/>
  <c r="AS468" i="3"/>
  <c r="AR471" i="3"/>
  <c r="AS471" i="3"/>
  <c r="AR474" i="3"/>
  <c r="AS474" i="3"/>
  <c r="AR477" i="3"/>
  <c r="AS477" i="3"/>
  <c r="AR480" i="3"/>
  <c r="AS480" i="3"/>
  <c r="AR483" i="3"/>
  <c r="AS483" i="3"/>
  <c r="AR486" i="3"/>
  <c r="AS486" i="3"/>
  <c r="AR489" i="3"/>
  <c r="AS489" i="3"/>
  <c r="AR492" i="3"/>
  <c r="AS492" i="3"/>
  <c r="AR495" i="3"/>
  <c r="AS495" i="3"/>
  <c r="AR498" i="3"/>
  <c r="AS498" i="3"/>
  <c r="AR501" i="3"/>
  <c r="AS501" i="3"/>
  <c r="AR504" i="3"/>
  <c r="AS504" i="3"/>
  <c r="AR507" i="3"/>
  <c r="AS507" i="3"/>
  <c r="AR510" i="3"/>
  <c r="AS510" i="3"/>
  <c r="AR513" i="3"/>
  <c r="AS513" i="3"/>
  <c r="AR516" i="3"/>
  <c r="AS516" i="3"/>
  <c r="AR519" i="3"/>
  <c r="AS519" i="3"/>
  <c r="AR522" i="3"/>
  <c r="AS522" i="3"/>
  <c r="AR525" i="3"/>
  <c r="AS525" i="3"/>
  <c r="AR528" i="3"/>
  <c r="AS528" i="3"/>
  <c r="AR531" i="3"/>
  <c r="AS531" i="3"/>
  <c r="AR534" i="3"/>
  <c r="AS534" i="3"/>
  <c r="AR537" i="3"/>
  <c r="AS537" i="3"/>
  <c r="AR540" i="3"/>
  <c r="AS540" i="3"/>
  <c r="AR543" i="3"/>
  <c r="AS543" i="3"/>
  <c r="AR546" i="3"/>
  <c r="AS546" i="3"/>
  <c r="AR549" i="3"/>
  <c r="AS549" i="3"/>
  <c r="AR552" i="3"/>
  <c r="AS552" i="3"/>
  <c r="AR555" i="3"/>
  <c r="AS555" i="3"/>
  <c r="AR558" i="3"/>
  <c r="AS558" i="3"/>
  <c r="AR561" i="3"/>
  <c r="AS561" i="3"/>
  <c r="AR564" i="3"/>
  <c r="AS564" i="3"/>
  <c r="AR567" i="3"/>
  <c r="AS567" i="3"/>
  <c r="AR570" i="3"/>
  <c r="AS570" i="3"/>
  <c r="AR573" i="3"/>
  <c r="AS573" i="3"/>
  <c r="AR576" i="3"/>
  <c r="AS576" i="3"/>
  <c r="AR579" i="3"/>
  <c r="AS579" i="3"/>
  <c r="AR582" i="3"/>
  <c r="AS582" i="3"/>
  <c r="AR585" i="3"/>
  <c r="AS585" i="3"/>
  <c r="AR588" i="3"/>
  <c r="AS588" i="3"/>
  <c r="AR591" i="3"/>
  <c r="AS591" i="3"/>
  <c r="AR594" i="3"/>
  <c r="AS594" i="3"/>
  <c r="AR597" i="3"/>
  <c r="AS597" i="3"/>
  <c r="AR600" i="3"/>
  <c r="AS600" i="3"/>
  <c r="AR603" i="3"/>
  <c r="AS603" i="3"/>
  <c r="AR606" i="3"/>
  <c r="AS606" i="3"/>
  <c r="AR609" i="3"/>
  <c r="AS609" i="3"/>
  <c r="AR612" i="3"/>
  <c r="AS612" i="3"/>
  <c r="AR615" i="3"/>
  <c r="AS615" i="3"/>
  <c r="AR618" i="3"/>
  <c r="AS618" i="3"/>
  <c r="AS21" i="3"/>
  <c r="AR21" i="3"/>
  <c r="C101" i="6" l="1"/>
  <c r="I101" i="6" s="1"/>
  <c r="B22" i="16"/>
  <c r="B21" i="16"/>
  <c r="B17" i="16"/>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B101" i="7"/>
  <c r="B100" i="7"/>
  <c r="G99" i="7"/>
  <c r="F99" i="7"/>
  <c r="B99" i="7"/>
  <c r="B98" i="7"/>
  <c r="G97" i="7"/>
  <c r="B97" i="7"/>
  <c r="B96" i="7"/>
  <c r="G95" i="7"/>
  <c r="B95" i="7"/>
  <c r="G94" i="7"/>
  <c r="B94" i="7"/>
  <c r="E93" i="7"/>
  <c r="B93" i="7"/>
  <c r="B92" i="7"/>
  <c r="G91" i="7"/>
  <c r="E91" i="7"/>
  <c r="B91" i="7"/>
  <c r="G90" i="7"/>
  <c r="B90" i="7"/>
  <c r="G89" i="7"/>
  <c r="B89" i="7"/>
  <c r="B88" i="7"/>
  <c r="G87" i="7"/>
  <c r="B87" i="7"/>
  <c r="B86" i="7"/>
  <c r="E85" i="7"/>
  <c r="B85" i="7"/>
  <c r="B84" i="7"/>
  <c r="E83" i="7"/>
  <c r="B83" i="7"/>
  <c r="G82" i="7"/>
  <c r="B82" i="7"/>
  <c r="G81" i="7"/>
  <c r="B81" i="7"/>
  <c r="B80" i="7"/>
  <c r="G79" i="7"/>
  <c r="B79" i="7"/>
  <c r="G78" i="7"/>
  <c r="E78" i="7"/>
  <c r="B78" i="7"/>
  <c r="G77" i="7"/>
  <c r="F77" i="7"/>
  <c r="E77" i="7"/>
  <c r="B77" i="7"/>
  <c r="B76" i="7"/>
  <c r="E75" i="7"/>
  <c r="B75" i="7"/>
  <c r="G74" i="7"/>
  <c r="B74" i="7"/>
  <c r="G73" i="7"/>
  <c r="B73" i="7"/>
  <c r="B72" i="7"/>
  <c r="G71" i="7"/>
  <c r="B71" i="7"/>
  <c r="G70" i="7"/>
  <c r="E70" i="7"/>
  <c r="B70" i="7"/>
  <c r="G69" i="7"/>
  <c r="F69" i="7"/>
  <c r="E69" i="7"/>
  <c r="B69" i="7"/>
  <c r="B68" i="7"/>
  <c r="G67" i="7"/>
  <c r="F67" i="7"/>
  <c r="E67" i="7"/>
  <c r="B67" i="7"/>
  <c r="G66" i="7"/>
  <c r="B66" i="7"/>
  <c r="G65" i="7"/>
  <c r="B65" i="7"/>
  <c r="E64" i="7"/>
  <c r="B64" i="7"/>
  <c r="G63" i="7"/>
  <c r="B63" i="7"/>
  <c r="G62" i="7"/>
  <c r="B62" i="7"/>
  <c r="E61" i="7"/>
  <c r="B61" i="7"/>
  <c r="B60" i="7"/>
  <c r="F59" i="7"/>
  <c r="B59" i="7"/>
  <c r="G58" i="7"/>
  <c r="B58" i="7"/>
  <c r="B57" i="7"/>
  <c r="F56" i="7"/>
  <c r="B56" i="7"/>
  <c r="B55" i="7"/>
  <c r="G54" i="7"/>
  <c r="B54" i="7"/>
  <c r="F53" i="7"/>
  <c r="B53" i="7"/>
  <c r="G52" i="7"/>
  <c r="F52" i="7"/>
  <c r="B52" i="7"/>
  <c r="B51" i="7"/>
  <c r="G50" i="7"/>
  <c r="B50" i="7"/>
  <c r="B49" i="7"/>
  <c r="G48" i="7"/>
  <c r="F48" i="7"/>
  <c r="B48" i="7"/>
  <c r="B47" i="7"/>
  <c r="G46" i="7"/>
  <c r="B46" i="7"/>
  <c r="B45" i="7"/>
  <c r="F44" i="7"/>
  <c r="B44" i="7"/>
  <c r="F43" i="7"/>
  <c r="B43" i="7"/>
  <c r="G42" i="7"/>
  <c r="B42" i="7"/>
  <c r="H41" i="7"/>
  <c r="B41" i="7"/>
  <c r="H40" i="7"/>
  <c r="B40" i="7"/>
  <c r="H39" i="7"/>
  <c r="B39" i="7"/>
  <c r="H38" i="7"/>
  <c r="B38" i="7"/>
  <c r="F37" i="7"/>
  <c r="E37" i="7"/>
  <c r="H37" i="7"/>
  <c r="B37" i="7"/>
  <c r="H36" i="7"/>
  <c r="B36" i="7"/>
  <c r="H35" i="7"/>
  <c r="B35" i="7"/>
  <c r="H34" i="7"/>
  <c r="B34" i="7"/>
  <c r="H33" i="7"/>
  <c r="B33" i="7"/>
  <c r="H32" i="7"/>
  <c r="B32" i="7"/>
  <c r="H31" i="7"/>
  <c r="B31" i="7"/>
  <c r="H30" i="7"/>
  <c r="B30" i="7"/>
  <c r="F29" i="7"/>
  <c r="E29" i="7"/>
  <c r="H29" i="7"/>
  <c r="B29" i="7"/>
  <c r="H28" i="7"/>
  <c r="B28" i="7"/>
  <c r="H27" i="7"/>
  <c r="B27" i="7"/>
  <c r="H26" i="7"/>
  <c r="B26" i="7"/>
  <c r="H25" i="7"/>
  <c r="B25" i="7"/>
  <c r="H24" i="7"/>
  <c r="B24" i="7"/>
  <c r="H23" i="7"/>
  <c r="B23" i="7"/>
  <c r="H22" i="7"/>
  <c r="B22" i="7"/>
  <c r="F21" i="7"/>
  <c r="E21" i="7"/>
  <c r="H21" i="7"/>
  <c r="B21" i="7"/>
  <c r="H20" i="7"/>
  <c r="B20" i="7"/>
  <c r="H19" i="7"/>
  <c r="B19" i="7"/>
  <c r="H18" i="7"/>
  <c r="B18" i="7"/>
  <c r="H17" i="7"/>
  <c r="B17" i="7"/>
  <c r="H16" i="7"/>
  <c r="B16" i="7"/>
  <c r="H15" i="7"/>
  <c r="B15" i="7"/>
  <c r="H14" i="7"/>
  <c r="B14" i="7"/>
  <c r="F13" i="7"/>
  <c r="E13" i="7"/>
  <c r="H13" i="7"/>
  <c r="B13" i="7"/>
  <c r="F12" i="7"/>
  <c r="H12" i="7"/>
  <c r="B12" i="7"/>
  <c r="H11" i="7"/>
  <c r="B11" i="7"/>
  <c r="H10" i="7"/>
  <c r="B10" i="7"/>
  <c r="H9" i="7"/>
  <c r="B9" i="7"/>
  <c r="H8" i="7"/>
  <c r="B8" i="7"/>
  <c r="H7" i="7"/>
  <c r="B7" i="7"/>
  <c r="H6" i="7"/>
  <c r="B6" i="7"/>
  <c r="F5" i="7"/>
  <c r="E5" i="7"/>
  <c r="H5" i="7"/>
  <c r="B5" i="7"/>
  <c r="B4" i="7"/>
  <c r="B3" i="7"/>
  <c r="H2" i="7"/>
  <c r="B2" i="7"/>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H241" i="6"/>
  <c r="G241" i="6"/>
  <c r="H240" i="6"/>
  <c r="G240" i="6"/>
  <c r="H239" i="6"/>
  <c r="G239" i="6"/>
  <c r="H238" i="6"/>
  <c r="G238" i="6"/>
  <c r="H237" i="6"/>
  <c r="G237" i="6"/>
  <c r="H236" i="6"/>
  <c r="G236" i="6"/>
  <c r="H235" i="6"/>
  <c r="G235" i="6"/>
  <c r="H234" i="6"/>
  <c r="G234" i="6"/>
  <c r="H233" i="6"/>
  <c r="G233" i="6"/>
  <c r="H232" i="6"/>
  <c r="G232" i="6"/>
  <c r="H231" i="6"/>
  <c r="G231" i="6"/>
  <c r="H230" i="6"/>
  <c r="G230" i="6"/>
  <c r="H229" i="6"/>
  <c r="G229" i="6"/>
  <c r="H228" i="6"/>
  <c r="G228" i="6"/>
  <c r="H227" i="6"/>
  <c r="G227" i="6"/>
  <c r="H226" i="6"/>
  <c r="G226" i="6"/>
  <c r="H225" i="6"/>
  <c r="G225" i="6"/>
  <c r="H224" i="6"/>
  <c r="G224" i="6"/>
  <c r="H223" i="6"/>
  <c r="G223" i="6"/>
  <c r="H222" i="6"/>
  <c r="G222" i="6"/>
  <c r="H221" i="6"/>
  <c r="G221" i="6"/>
  <c r="H220" i="6"/>
  <c r="G220" i="6"/>
  <c r="H219" i="6"/>
  <c r="G219" i="6"/>
  <c r="H218" i="6"/>
  <c r="G218" i="6"/>
  <c r="H217" i="6"/>
  <c r="G217" i="6"/>
  <c r="H216" i="6"/>
  <c r="G216" i="6"/>
  <c r="H215" i="6"/>
  <c r="G215" i="6"/>
  <c r="H214" i="6"/>
  <c r="G214" i="6"/>
  <c r="H213" i="6"/>
  <c r="G213" i="6"/>
  <c r="H212" i="6"/>
  <c r="G212" i="6"/>
  <c r="H211" i="6"/>
  <c r="G211" i="6"/>
  <c r="H210" i="6"/>
  <c r="G210" i="6"/>
  <c r="H209" i="6"/>
  <c r="G209" i="6"/>
  <c r="H208" i="6"/>
  <c r="G208" i="6"/>
  <c r="H207" i="6"/>
  <c r="G207" i="6"/>
  <c r="H206" i="6"/>
  <c r="G206" i="6"/>
  <c r="H205" i="6"/>
  <c r="G205" i="6"/>
  <c r="H204" i="6"/>
  <c r="G204" i="6"/>
  <c r="H203" i="6"/>
  <c r="G203" i="6"/>
  <c r="H202" i="6"/>
  <c r="G202" i="6"/>
  <c r="G101" i="6"/>
  <c r="B101" i="6"/>
  <c r="B100" i="6"/>
  <c r="B99" i="6"/>
  <c r="G98" i="6"/>
  <c r="B98" i="6"/>
  <c r="G97" i="6"/>
  <c r="B97" i="6"/>
  <c r="G96" i="6"/>
  <c r="B96" i="6"/>
  <c r="B95" i="6"/>
  <c r="F94" i="6"/>
  <c r="G94" i="6"/>
  <c r="B94" i="6"/>
  <c r="G93" i="6"/>
  <c r="B93" i="6"/>
  <c r="G92" i="6"/>
  <c r="B92" i="6"/>
  <c r="B91" i="6"/>
  <c r="B90" i="6"/>
  <c r="B89" i="6"/>
  <c r="G88" i="6"/>
  <c r="B88" i="6"/>
  <c r="B87" i="6"/>
  <c r="G86" i="6"/>
  <c r="B86" i="6"/>
  <c r="G85" i="6"/>
  <c r="B85" i="6"/>
  <c r="B84" i="6"/>
  <c r="B83" i="6"/>
  <c r="G82" i="6"/>
  <c r="B82" i="6"/>
  <c r="G81" i="6"/>
  <c r="B81" i="6"/>
  <c r="G80" i="6"/>
  <c r="B80" i="6"/>
  <c r="B79" i="6"/>
  <c r="G78" i="6"/>
  <c r="B78" i="6"/>
  <c r="G77" i="6"/>
  <c r="B77" i="6"/>
  <c r="G76" i="6"/>
  <c r="B76" i="6"/>
  <c r="B75" i="6"/>
  <c r="B74" i="6"/>
  <c r="B73" i="6"/>
  <c r="G72" i="6"/>
  <c r="B72" i="6"/>
  <c r="B71" i="6"/>
  <c r="G70" i="6"/>
  <c r="B70" i="6"/>
  <c r="G69" i="6"/>
  <c r="B69" i="6"/>
  <c r="B68" i="6"/>
  <c r="B67" i="6"/>
  <c r="G66" i="6"/>
  <c r="B66" i="6"/>
  <c r="H65" i="6"/>
  <c r="B65" i="6"/>
  <c r="F64" i="6"/>
  <c r="B64" i="6"/>
  <c r="G63" i="6"/>
  <c r="B63" i="6"/>
  <c r="G62" i="6"/>
  <c r="B62" i="6"/>
  <c r="H61" i="6"/>
  <c r="B61" i="6"/>
  <c r="G60" i="6"/>
  <c r="B60" i="6"/>
  <c r="G59" i="6"/>
  <c r="B59" i="6"/>
  <c r="G58" i="6"/>
  <c r="B58" i="6"/>
  <c r="H57" i="6"/>
  <c r="B57" i="6"/>
  <c r="G56" i="6"/>
  <c r="B56" i="6"/>
  <c r="G55" i="6"/>
  <c r="B55" i="6"/>
  <c r="G54" i="6"/>
  <c r="B54" i="6"/>
  <c r="B53" i="6"/>
  <c r="B52" i="6"/>
  <c r="E51" i="6"/>
  <c r="B51" i="6"/>
  <c r="H50" i="6"/>
  <c r="B50" i="6"/>
  <c r="B49" i="6"/>
  <c r="G48" i="6"/>
  <c r="B48" i="6"/>
  <c r="E47" i="6"/>
  <c r="B47" i="6"/>
  <c r="G46" i="6"/>
  <c r="B46" i="6"/>
  <c r="B45" i="6"/>
  <c r="F44" i="6"/>
  <c r="G44" i="6"/>
  <c r="B44" i="6"/>
  <c r="E43" i="6"/>
  <c r="B43" i="6"/>
  <c r="G42" i="6"/>
  <c r="B42" i="6"/>
  <c r="B41" i="6"/>
  <c r="G40" i="6"/>
  <c r="B40" i="6"/>
  <c r="B39" i="6"/>
  <c r="G38" i="6"/>
  <c r="B38" i="6"/>
  <c r="B37" i="6"/>
  <c r="B36" i="6"/>
  <c r="B35" i="6"/>
  <c r="B34" i="6"/>
  <c r="H33" i="6"/>
  <c r="B33" i="6"/>
  <c r="D32" i="6"/>
  <c r="B32" i="6"/>
  <c r="B31" i="6"/>
  <c r="G30" i="6"/>
  <c r="B30" i="6"/>
  <c r="G29" i="6"/>
  <c r="B29" i="6"/>
  <c r="G28" i="6"/>
  <c r="B28" i="6"/>
  <c r="G27" i="6"/>
  <c r="B27" i="6"/>
  <c r="B26" i="6"/>
  <c r="G25" i="6"/>
  <c r="B25" i="6"/>
  <c r="G24" i="6"/>
  <c r="B24" i="6"/>
  <c r="G23" i="6"/>
  <c r="B23" i="6"/>
  <c r="B22" i="6"/>
  <c r="G21" i="6"/>
  <c r="B21" i="6"/>
  <c r="G20" i="6"/>
  <c r="B20" i="6"/>
  <c r="G19" i="6"/>
  <c r="B19" i="6"/>
  <c r="B18" i="6"/>
  <c r="G17" i="6"/>
  <c r="B17" i="6"/>
  <c r="G16" i="6"/>
  <c r="B16" i="6"/>
  <c r="G15" i="6"/>
  <c r="B15" i="6"/>
  <c r="B14" i="6"/>
  <c r="G13" i="6"/>
  <c r="B13" i="6"/>
  <c r="G12" i="6"/>
  <c r="B12" i="6"/>
  <c r="G11" i="6"/>
  <c r="B11" i="6"/>
  <c r="B10" i="6"/>
  <c r="G9" i="6"/>
  <c r="B9" i="6"/>
  <c r="G8" i="6"/>
  <c r="B8" i="6"/>
  <c r="G7" i="6"/>
  <c r="B7" i="6"/>
  <c r="B6" i="6"/>
  <c r="G5" i="6"/>
  <c r="B5" i="6"/>
  <c r="B4" i="6"/>
  <c r="G4" i="6" s="1"/>
  <c r="B3" i="6"/>
  <c r="B2" i="6"/>
  <c r="F20" i="5"/>
  <c r="G20" i="5" s="1"/>
  <c r="G17" i="5"/>
  <c r="C11" i="5"/>
  <c r="C9" i="5"/>
  <c r="C7" i="5"/>
  <c r="C5" i="5"/>
  <c r="K24" i="13"/>
  <c r="J24" i="13"/>
  <c r="I24" i="13"/>
  <c r="H24" i="13"/>
  <c r="G24" i="13"/>
  <c r="F24" i="13"/>
  <c r="E24" i="13"/>
  <c r="D24" i="13"/>
  <c r="J21" i="13"/>
  <c r="I21" i="13"/>
  <c r="H21" i="13"/>
  <c r="G21" i="13"/>
  <c r="F21" i="13"/>
  <c r="E21" i="13"/>
  <c r="D21" i="13"/>
  <c r="K17" i="13"/>
  <c r="J17" i="13"/>
  <c r="I17" i="13"/>
  <c r="H17" i="13"/>
  <c r="G17" i="13"/>
  <c r="F17" i="13"/>
  <c r="E17" i="13"/>
  <c r="D17" i="13"/>
  <c r="K14" i="13"/>
  <c r="J14" i="13"/>
  <c r="I14" i="13"/>
  <c r="H14" i="13"/>
  <c r="G14" i="13"/>
  <c r="F14" i="13"/>
  <c r="E14" i="13"/>
  <c r="D14" i="13"/>
  <c r="J11" i="13"/>
  <c r="D11" i="13"/>
  <c r="D9" i="13"/>
  <c r="J7" i="13"/>
  <c r="D7" i="13"/>
  <c r="J9" i="13" s="1"/>
  <c r="I125" i="15"/>
  <c r="F125" i="15"/>
  <c r="D125" i="15"/>
  <c r="I124" i="15"/>
  <c r="H124" i="15"/>
  <c r="F124" i="15"/>
  <c r="D124" i="15"/>
  <c r="I123" i="15"/>
  <c r="H123" i="15"/>
  <c r="F123" i="15"/>
  <c r="D123" i="15"/>
  <c r="I122" i="15"/>
  <c r="H122" i="15"/>
  <c r="F122" i="15"/>
  <c r="D122" i="15"/>
  <c r="I121" i="15"/>
  <c r="H121" i="15"/>
  <c r="F121" i="15"/>
  <c r="D121" i="15"/>
  <c r="I120" i="15"/>
  <c r="H120" i="15"/>
  <c r="F120" i="15"/>
  <c r="D120" i="15"/>
  <c r="D114" i="15"/>
  <c r="I106" i="15"/>
  <c r="F106" i="15"/>
  <c r="D106" i="15"/>
  <c r="I105" i="15"/>
  <c r="H105" i="15"/>
  <c r="F105" i="15"/>
  <c r="D105" i="15"/>
  <c r="I104" i="15"/>
  <c r="H104" i="15"/>
  <c r="F104" i="15"/>
  <c r="D104" i="15"/>
  <c r="I103" i="15"/>
  <c r="H103" i="15"/>
  <c r="F103" i="15"/>
  <c r="D103" i="15"/>
  <c r="I102" i="15"/>
  <c r="H102" i="15"/>
  <c r="F102" i="15"/>
  <c r="D102" i="15"/>
  <c r="I101" i="15"/>
  <c r="H101" i="15"/>
  <c r="F101" i="15"/>
  <c r="D101" i="15"/>
  <c r="D95" i="15"/>
  <c r="D94" i="15"/>
  <c r="I82" i="15"/>
  <c r="F82" i="15"/>
  <c r="D82" i="15"/>
  <c r="I81" i="15"/>
  <c r="H81" i="15"/>
  <c r="F81" i="15"/>
  <c r="D81" i="15"/>
  <c r="I80" i="15"/>
  <c r="H80" i="15"/>
  <c r="F80" i="15"/>
  <c r="D80" i="15"/>
  <c r="I79" i="15"/>
  <c r="H79" i="15"/>
  <c r="F79" i="15"/>
  <c r="D79" i="15"/>
  <c r="I78" i="15"/>
  <c r="H78" i="15"/>
  <c r="F78" i="15"/>
  <c r="D78" i="15"/>
  <c r="I77" i="15"/>
  <c r="H77" i="15"/>
  <c r="F77" i="15"/>
  <c r="D77" i="15"/>
  <c r="D71" i="15"/>
  <c r="D70" i="15"/>
  <c r="I63" i="15"/>
  <c r="F63" i="15"/>
  <c r="D63" i="15"/>
  <c r="I62" i="15"/>
  <c r="H62" i="15"/>
  <c r="F62" i="15"/>
  <c r="D62" i="15"/>
  <c r="I61" i="15"/>
  <c r="H61" i="15"/>
  <c r="F61" i="15"/>
  <c r="D61" i="15"/>
  <c r="I60" i="15"/>
  <c r="H60" i="15"/>
  <c r="F60" i="15"/>
  <c r="D60" i="15"/>
  <c r="I59" i="15"/>
  <c r="H59" i="15"/>
  <c r="F59" i="15"/>
  <c r="D59" i="15"/>
  <c r="I58" i="15"/>
  <c r="H58" i="15"/>
  <c r="F58" i="15"/>
  <c r="D58" i="15"/>
  <c r="D52" i="15"/>
  <c r="D51" i="15"/>
  <c r="I39" i="15"/>
  <c r="F39" i="15"/>
  <c r="D39" i="15"/>
  <c r="I38" i="15"/>
  <c r="H38" i="15"/>
  <c r="F38" i="15"/>
  <c r="D38" i="15"/>
  <c r="I37" i="15"/>
  <c r="H37" i="15"/>
  <c r="F37" i="15"/>
  <c r="D37" i="15"/>
  <c r="I36" i="15"/>
  <c r="H36" i="15"/>
  <c r="F36" i="15"/>
  <c r="D36" i="15"/>
  <c r="I35" i="15"/>
  <c r="H35" i="15"/>
  <c r="F35" i="15"/>
  <c r="D35" i="15"/>
  <c r="I34" i="15"/>
  <c r="H34" i="15"/>
  <c r="F34" i="15"/>
  <c r="D34" i="15"/>
  <c r="D28" i="15"/>
  <c r="I20" i="15"/>
  <c r="H20" i="15"/>
  <c r="F20" i="15"/>
  <c r="D20" i="15"/>
  <c r="I19" i="15"/>
  <c r="H19" i="15"/>
  <c r="F19" i="15"/>
  <c r="D19" i="15"/>
  <c r="I18" i="15"/>
  <c r="H18" i="15"/>
  <c r="F18" i="15"/>
  <c r="D18" i="15"/>
  <c r="I17" i="15"/>
  <c r="H17" i="15"/>
  <c r="F17" i="15"/>
  <c r="D17" i="15"/>
  <c r="I16" i="15"/>
  <c r="H16" i="15"/>
  <c r="F16" i="15"/>
  <c r="D16" i="15"/>
  <c r="I15" i="15"/>
  <c r="H15" i="15"/>
  <c r="F15" i="15"/>
  <c r="D9" i="15"/>
  <c r="D113" i="15" s="1"/>
  <c r="D8" i="15"/>
  <c r="AR621" i="4"/>
  <c r="AI620" i="4"/>
  <c r="AH620" i="4"/>
  <c r="AF620" i="4"/>
  <c r="AG620" i="4" s="1"/>
  <c r="AE620" i="4"/>
  <c r="AD620" i="4"/>
  <c r="T620" i="4"/>
  <c r="R620" i="4"/>
  <c r="AI619" i="4"/>
  <c r="AH619" i="4"/>
  <c r="AF619" i="4"/>
  <c r="AG619" i="4" s="1"/>
  <c r="AE619" i="4"/>
  <c r="AD619" i="4"/>
  <c r="T619" i="4"/>
  <c r="R619" i="4"/>
  <c r="AR618" i="4"/>
  <c r="AQ618" i="4" s="1"/>
  <c r="AP618" i="4"/>
  <c r="AK618" i="4"/>
  <c r="AJ618" i="4"/>
  <c r="AI618" i="4"/>
  <c r="AH618" i="4"/>
  <c r="AF618" i="4"/>
  <c r="AG618" i="4" s="1"/>
  <c r="AE618" i="4"/>
  <c r="AD618" i="4"/>
  <c r="T618" i="4"/>
  <c r="R618" i="4"/>
  <c r="AI617" i="4"/>
  <c r="AH617" i="4"/>
  <c r="AF617" i="4"/>
  <c r="AG617" i="4" s="1"/>
  <c r="AE617" i="4"/>
  <c r="AD617" i="4"/>
  <c r="T617" i="4"/>
  <c r="R617" i="4"/>
  <c r="AI616" i="4"/>
  <c r="AH616" i="4"/>
  <c r="AG616" i="4"/>
  <c r="AF616" i="4"/>
  <c r="AE616" i="4"/>
  <c r="AD616" i="4"/>
  <c r="T616" i="4"/>
  <c r="R616" i="4"/>
  <c r="AR615" i="4"/>
  <c r="AQ615" i="4"/>
  <c r="AP615" i="4"/>
  <c r="AK615" i="4"/>
  <c r="AJ615" i="4"/>
  <c r="AI615" i="4"/>
  <c r="AH615" i="4"/>
  <c r="AF615" i="4"/>
  <c r="AG615" i="4" s="1"/>
  <c r="AE615" i="4"/>
  <c r="AD615" i="4"/>
  <c r="T615" i="4"/>
  <c r="R615" i="4"/>
  <c r="AI614" i="4"/>
  <c r="AH614" i="4"/>
  <c r="AG614" i="4"/>
  <c r="AF614" i="4"/>
  <c r="AE614" i="4"/>
  <c r="AD614" i="4"/>
  <c r="T614" i="4"/>
  <c r="R614" i="4"/>
  <c r="AI613" i="4"/>
  <c r="AH613" i="4"/>
  <c r="AF613" i="4"/>
  <c r="AG613" i="4" s="1"/>
  <c r="AE613" i="4"/>
  <c r="AD613" i="4"/>
  <c r="T613" i="4"/>
  <c r="R613" i="4"/>
  <c r="AR612" i="4"/>
  <c r="AQ612" i="4"/>
  <c r="AP612" i="4"/>
  <c r="AK612" i="4"/>
  <c r="AJ612" i="4"/>
  <c r="AI612" i="4"/>
  <c r="AH612" i="4"/>
  <c r="AF612" i="4"/>
  <c r="AG612" i="4" s="1"/>
  <c r="AE612" i="4"/>
  <c r="AD612" i="4"/>
  <c r="T612" i="4"/>
  <c r="R612" i="4"/>
  <c r="AI611" i="4"/>
  <c r="AH611" i="4"/>
  <c r="AG611" i="4"/>
  <c r="AF611" i="4"/>
  <c r="AE611" i="4"/>
  <c r="AD611" i="4"/>
  <c r="T611" i="4"/>
  <c r="R611" i="4"/>
  <c r="AI610" i="4"/>
  <c r="AH610" i="4"/>
  <c r="AG610" i="4"/>
  <c r="AF610" i="4"/>
  <c r="AE610" i="4"/>
  <c r="AD610" i="4"/>
  <c r="T610" i="4"/>
  <c r="R610" i="4"/>
  <c r="AR609" i="4"/>
  <c r="AQ609" i="4"/>
  <c r="AP609" i="4"/>
  <c r="AK609" i="4"/>
  <c r="AJ609" i="4"/>
  <c r="AI609" i="4"/>
  <c r="AH609" i="4"/>
  <c r="AF609" i="4"/>
  <c r="AG609" i="4" s="1"/>
  <c r="AE609" i="4"/>
  <c r="AD609" i="4"/>
  <c r="T609" i="4"/>
  <c r="R609" i="4"/>
  <c r="AI608" i="4"/>
  <c r="AH608" i="4"/>
  <c r="AG608" i="4"/>
  <c r="AF608" i="4"/>
  <c r="AE608" i="4"/>
  <c r="AD608" i="4"/>
  <c r="T608" i="4"/>
  <c r="R608" i="4"/>
  <c r="AI607" i="4"/>
  <c r="AH607" i="4"/>
  <c r="AG607" i="4"/>
  <c r="AF607" i="4"/>
  <c r="AE607" i="4"/>
  <c r="AD607" i="4"/>
  <c r="T607" i="4"/>
  <c r="R607" i="4"/>
  <c r="AR606" i="4"/>
  <c r="AQ606" i="4"/>
  <c r="AP606" i="4"/>
  <c r="AK606" i="4"/>
  <c r="AJ606" i="4"/>
  <c r="AI606" i="4"/>
  <c r="AH606" i="4"/>
  <c r="AF606" i="4"/>
  <c r="AG606" i="4" s="1"/>
  <c r="AE606" i="4"/>
  <c r="AD606" i="4"/>
  <c r="T606" i="4"/>
  <c r="R606" i="4"/>
  <c r="AI605" i="4"/>
  <c r="AH605" i="4"/>
  <c r="AG605" i="4"/>
  <c r="AF605" i="4"/>
  <c r="AE605" i="4"/>
  <c r="AD605" i="4"/>
  <c r="T605" i="4"/>
  <c r="R605" i="4"/>
  <c r="AI604" i="4"/>
  <c r="AH604" i="4"/>
  <c r="AF604" i="4"/>
  <c r="AG604" i="4" s="1"/>
  <c r="AE604" i="4"/>
  <c r="AD604" i="4"/>
  <c r="T604" i="4"/>
  <c r="R604" i="4"/>
  <c r="AR603" i="4"/>
  <c r="AQ603" i="4"/>
  <c r="AP603" i="4"/>
  <c r="AK603" i="4"/>
  <c r="AJ603" i="4"/>
  <c r="AI603" i="4"/>
  <c r="AH603" i="4"/>
  <c r="AG603" i="4"/>
  <c r="AF603" i="4"/>
  <c r="AE603" i="4"/>
  <c r="AD603" i="4"/>
  <c r="T603" i="4"/>
  <c r="R603" i="4"/>
  <c r="AI602" i="4"/>
  <c r="AH602" i="4"/>
  <c r="AF602" i="4"/>
  <c r="AG602" i="4" s="1"/>
  <c r="AE602" i="4"/>
  <c r="AD602" i="4"/>
  <c r="T602" i="4"/>
  <c r="R602" i="4"/>
  <c r="AI601" i="4"/>
  <c r="AH601" i="4"/>
  <c r="AF601" i="4"/>
  <c r="AG601" i="4" s="1"/>
  <c r="AE601" i="4"/>
  <c r="AD601" i="4"/>
  <c r="T601" i="4"/>
  <c r="R601" i="4"/>
  <c r="AR600" i="4"/>
  <c r="AQ600" i="4"/>
  <c r="AP600" i="4"/>
  <c r="AO600" i="4"/>
  <c r="AK600" i="4"/>
  <c r="AJ600" i="4"/>
  <c r="AI600" i="4"/>
  <c r="AH600" i="4"/>
  <c r="AG600" i="4"/>
  <c r="AF600" i="4"/>
  <c r="AE600" i="4"/>
  <c r="AD600" i="4"/>
  <c r="T600" i="4"/>
  <c r="R600" i="4"/>
  <c r="AI599" i="4"/>
  <c r="AH599" i="4"/>
  <c r="AF599" i="4"/>
  <c r="AG599" i="4" s="1"/>
  <c r="AE599" i="4"/>
  <c r="AD599" i="4"/>
  <c r="T599" i="4"/>
  <c r="R599" i="4"/>
  <c r="AI598" i="4"/>
  <c r="AH598" i="4"/>
  <c r="AG598" i="4"/>
  <c r="AF598" i="4"/>
  <c r="AE598" i="4"/>
  <c r="AD598" i="4"/>
  <c r="T598" i="4"/>
  <c r="R598" i="4"/>
  <c r="AR597" i="4"/>
  <c r="AQ597" i="4"/>
  <c r="AP597" i="4"/>
  <c r="AO597" i="4"/>
  <c r="AK597" i="4"/>
  <c r="AJ597" i="4"/>
  <c r="AI597" i="4"/>
  <c r="AH597" i="4"/>
  <c r="AG597" i="4"/>
  <c r="AF597" i="4"/>
  <c r="AE597" i="4"/>
  <c r="AD597" i="4"/>
  <c r="T597" i="4"/>
  <c r="R597" i="4"/>
  <c r="AI596" i="4"/>
  <c r="AH596" i="4"/>
  <c r="AF596" i="4"/>
  <c r="AG596" i="4" s="1"/>
  <c r="AE596" i="4"/>
  <c r="AD596" i="4"/>
  <c r="T596" i="4"/>
  <c r="R596" i="4"/>
  <c r="AI595" i="4"/>
  <c r="AH595" i="4"/>
  <c r="AF595" i="4"/>
  <c r="AG595" i="4" s="1"/>
  <c r="AE595" i="4"/>
  <c r="AD595" i="4"/>
  <c r="T595" i="4"/>
  <c r="R595" i="4"/>
  <c r="AR594" i="4"/>
  <c r="AQ594" i="4"/>
  <c r="AP594" i="4"/>
  <c r="AO594" i="4"/>
  <c r="AK594" i="4"/>
  <c r="AJ594" i="4"/>
  <c r="AI594" i="4"/>
  <c r="AH594" i="4"/>
  <c r="AG594" i="4"/>
  <c r="AF594" i="4"/>
  <c r="AE594" i="4"/>
  <c r="AD594" i="4"/>
  <c r="T594" i="4"/>
  <c r="R594" i="4"/>
  <c r="AI593" i="4"/>
  <c r="AH593" i="4"/>
  <c r="AF593" i="4"/>
  <c r="AG593" i="4" s="1"/>
  <c r="AE593" i="4"/>
  <c r="AD593" i="4"/>
  <c r="T593" i="4"/>
  <c r="R593" i="4"/>
  <c r="AI592" i="4"/>
  <c r="AH592" i="4"/>
  <c r="AG592" i="4"/>
  <c r="AF592" i="4"/>
  <c r="AE592" i="4"/>
  <c r="AD592" i="4"/>
  <c r="T592" i="4"/>
  <c r="R592" i="4"/>
  <c r="AR591" i="4"/>
  <c r="AQ591" i="4"/>
  <c r="AP591" i="4"/>
  <c r="AO591" i="4"/>
  <c r="AK591" i="4"/>
  <c r="AJ591" i="4"/>
  <c r="AI591" i="4"/>
  <c r="AH591" i="4"/>
  <c r="AG591" i="4"/>
  <c r="AF591" i="4"/>
  <c r="AE591" i="4"/>
  <c r="AD591" i="4"/>
  <c r="T591" i="4"/>
  <c r="R591" i="4"/>
  <c r="AI590" i="4"/>
  <c r="AH590" i="4"/>
  <c r="AF590" i="4"/>
  <c r="AG590" i="4" s="1"/>
  <c r="AE590" i="4"/>
  <c r="AD590" i="4"/>
  <c r="T590" i="4"/>
  <c r="R590" i="4"/>
  <c r="AI589" i="4"/>
  <c r="AH589" i="4"/>
  <c r="AF589" i="4"/>
  <c r="AG589" i="4" s="1"/>
  <c r="AE589" i="4"/>
  <c r="AD589" i="4"/>
  <c r="T589" i="4"/>
  <c r="R589" i="4"/>
  <c r="AR588" i="4"/>
  <c r="AQ588" i="4"/>
  <c r="AP588" i="4"/>
  <c r="AO588" i="4"/>
  <c r="AK588" i="4"/>
  <c r="AJ588" i="4"/>
  <c r="AI588" i="4"/>
  <c r="AH588" i="4"/>
  <c r="AG588" i="4"/>
  <c r="AF588" i="4"/>
  <c r="AE588" i="4"/>
  <c r="AD588" i="4"/>
  <c r="T588" i="4"/>
  <c r="R588" i="4"/>
  <c r="AI587" i="4"/>
  <c r="AH587" i="4"/>
  <c r="AF587" i="4"/>
  <c r="AG587" i="4" s="1"/>
  <c r="AE587" i="4"/>
  <c r="AD587" i="4"/>
  <c r="T587" i="4"/>
  <c r="R587" i="4"/>
  <c r="AI586" i="4"/>
  <c r="AH586" i="4"/>
  <c r="AG586" i="4"/>
  <c r="AF586" i="4"/>
  <c r="AE586" i="4"/>
  <c r="AD586" i="4"/>
  <c r="T586" i="4"/>
  <c r="R586" i="4"/>
  <c r="AR585" i="4"/>
  <c r="AQ585" i="4"/>
  <c r="AP585" i="4"/>
  <c r="AO585" i="4"/>
  <c r="AK585" i="4"/>
  <c r="AJ585" i="4"/>
  <c r="AI585" i="4"/>
  <c r="AH585" i="4"/>
  <c r="AG585" i="4"/>
  <c r="AF585" i="4"/>
  <c r="AE585" i="4"/>
  <c r="AD585" i="4"/>
  <c r="T585" i="4"/>
  <c r="R585" i="4"/>
  <c r="AI584" i="4"/>
  <c r="AH584" i="4"/>
  <c r="AF584" i="4"/>
  <c r="AG584" i="4" s="1"/>
  <c r="AE584" i="4"/>
  <c r="AD584" i="4"/>
  <c r="T584" i="4"/>
  <c r="R584" i="4"/>
  <c r="AI583" i="4"/>
  <c r="AH583" i="4"/>
  <c r="AF583" i="4"/>
  <c r="AG583" i="4" s="1"/>
  <c r="AE583" i="4"/>
  <c r="AD583" i="4"/>
  <c r="T583" i="4"/>
  <c r="R583" i="4"/>
  <c r="AR582" i="4"/>
  <c r="AQ582" i="4"/>
  <c r="AP582" i="4"/>
  <c r="AO582" i="4"/>
  <c r="AK582" i="4"/>
  <c r="AJ582" i="4"/>
  <c r="AI582" i="4"/>
  <c r="AH582" i="4"/>
  <c r="AG582" i="4"/>
  <c r="AF582" i="4"/>
  <c r="AE582" i="4"/>
  <c r="AD582" i="4"/>
  <c r="T582" i="4"/>
  <c r="R582" i="4"/>
  <c r="AI581" i="4"/>
  <c r="AH581" i="4"/>
  <c r="AF581" i="4"/>
  <c r="AG581" i="4" s="1"/>
  <c r="AE581" i="4"/>
  <c r="AD581" i="4"/>
  <c r="T581" i="4"/>
  <c r="R581" i="4"/>
  <c r="AI580" i="4"/>
  <c r="AH580" i="4"/>
  <c r="AG580" i="4"/>
  <c r="AF580" i="4"/>
  <c r="AE580" i="4"/>
  <c r="AD580" i="4"/>
  <c r="T580" i="4"/>
  <c r="R580" i="4"/>
  <c r="AR579" i="4"/>
  <c r="AQ579" i="4"/>
  <c r="AP579" i="4"/>
  <c r="AO579" i="4"/>
  <c r="AK579" i="4"/>
  <c r="AJ579" i="4"/>
  <c r="AI579" i="4"/>
  <c r="AH579" i="4"/>
  <c r="AG579" i="4"/>
  <c r="AF579" i="4"/>
  <c r="AE579" i="4"/>
  <c r="AD579" i="4"/>
  <c r="T579" i="4"/>
  <c r="R579" i="4"/>
  <c r="AI578" i="4"/>
  <c r="AH578" i="4"/>
  <c r="AF578" i="4"/>
  <c r="AG578" i="4" s="1"/>
  <c r="AE578" i="4"/>
  <c r="AD578" i="4"/>
  <c r="T578" i="4"/>
  <c r="R578" i="4"/>
  <c r="AI577" i="4"/>
  <c r="AH577" i="4"/>
  <c r="AF577" i="4"/>
  <c r="AG577" i="4" s="1"/>
  <c r="AE577" i="4"/>
  <c r="AD577" i="4"/>
  <c r="T577" i="4"/>
  <c r="R577" i="4"/>
  <c r="AR576" i="4"/>
  <c r="AQ576" i="4"/>
  <c r="AP576" i="4"/>
  <c r="AO576" i="4"/>
  <c r="AK576" i="4"/>
  <c r="AJ576" i="4"/>
  <c r="AI576" i="4"/>
  <c r="AH576" i="4"/>
  <c r="AG576" i="4"/>
  <c r="AF576" i="4"/>
  <c r="AE576" i="4"/>
  <c r="AD576" i="4"/>
  <c r="T576" i="4"/>
  <c r="R576" i="4"/>
  <c r="AI575" i="4"/>
  <c r="AH575" i="4"/>
  <c r="AF575" i="4"/>
  <c r="AG575" i="4" s="1"/>
  <c r="AE575" i="4"/>
  <c r="AD575" i="4"/>
  <c r="T575" i="4"/>
  <c r="R575" i="4"/>
  <c r="AI574" i="4"/>
  <c r="AH574" i="4"/>
  <c r="AG574" i="4"/>
  <c r="AF574" i="4"/>
  <c r="AE574" i="4"/>
  <c r="AD574" i="4"/>
  <c r="T574" i="4"/>
  <c r="R574" i="4"/>
  <c r="AR573" i="4"/>
  <c r="AQ573" i="4"/>
  <c r="AP573" i="4"/>
  <c r="AO573" i="4"/>
  <c r="AK573" i="4"/>
  <c r="AJ573" i="4"/>
  <c r="AI573" i="4"/>
  <c r="AH573" i="4"/>
  <c r="AG573" i="4"/>
  <c r="AF573" i="4"/>
  <c r="AE573" i="4"/>
  <c r="AD573" i="4"/>
  <c r="T573" i="4"/>
  <c r="R573" i="4"/>
  <c r="AI572" i="4"/>
  <c r="AH572" i="4"/>
  <c r="AF572" i="4"/>
  <c r="AG572" i="4" s="1"/>
  <c r="AE572" i="4"/>
  <c r="AD572" i="4"/>
  <c r="T572" i="4"/>
  <c r="R572" i="4"/>
  <c r="AI571" i="4"/>
  <c r="AH571" i="4"/>
  <c r="AF571" i="4"/>
  <c r="AG571" i="4" s="1"/>
  <c r="AE571" i="4"/>
  <c r="AD571" i="4"/>
  <c r="T571" i="4"/>
  <c r="R571" i="4"/>
  <c r="AR570" i="4"/>
  <c r="AQ570" i="4"/>
  <c r="AP570" i="4"/>
  <c r="AO570" i="4"/>
  <c r="AK570" i="4"/>
  <c r="AJ570" i="4"/>
  <c r="AI570" i="4"/>
  <c r="AH570" i="4"/>
  <c r="AG570" i="4"/>
  <c r="AF570" i="4"/>
  <c r="AE570" i="4"/>
  <c r="AD570" i="4"/>
  <c r="T570" i="4"/>
  <c r="R570" i="4"/>
  <c r="AI569" i="4"/>
  <c r="AH569" i="4"/>
  <c r="AF569" i="4"/>
  <c r="AG569" i="4" s="1"/>
  <c r="AE569" i="4"/>
  <c r="AD569" i="4"/>
  <c r="T569" i="4"/>
  <c r="R569" i="4"/>
  <c r="AI568" i="4"/>
  <c r="AH568" i="4"/>
  <c r="AG568" i="4"/>
  <c r="AF568" i="4"/>
  <c r="AE568" i="4"/>
  <c r="AD568" i="4"/>
  <c r="T568" i="4"/>
  <c r="R568" i="4"/>
  <c r="AR567" i="4"/>
  <c r="AQ567" i="4"/>
  <c r="AP567" i="4"/>
  <c r="AO567" i="4"/>
  <c r="AK567" i="4"/>
  <c r="AJ567" i="4"/>
  <c r="AI567" i="4"/>
  <c r="AH567" i="4"/>
  <c r="AG567" i="4"/>
  <c r="AF567" i="4"/>
  <c r="AE567" i="4"/>
  <c r="AD567" i="4"/>
  <c r="T567" i="4"/>
  <c r="R567" i="4"/>
  <c r="AI566" i="4"/>
  <c r="AH566" i="4"/>
  <c r="AF566" i="4"/>
  <c r="AG566" i="4" s="1"/>
  <c r="AE566" i="4"/>
  <c r="AD566" i="4"/>
  <c r="T566" i="4"/>
  <c r="R566" i="4"/>
  <c r="AI565" i="4"/>
  <c r="AH565" i="4"/>
  <c r="AF565" i="4"/>
  <c r="AG565" i="4" s="1"/>
  <c r="AE565" i="4"/>
  <c r="AD565" i="4"/>
  <c r="T565" i="4"/>
  <c r="R565" i="4"/>
  <c r="AR564" i="4"/>
  <c r="AQ564" i="4"/>
  <c r="AP564" i="4"/>
  <c r="AO564" i="4"/>
  <c r="AK564" i="4"/>
  <c r="AJ564" i="4"/>
  <c r="AI564" i="4"/>
  <c r="AH564" i="4"/>
  <c r="AG564" i="4"/>
  <c r="AF564" i="4"/>
  <c r="AE564" i="4"/>
  <c r="AD564" i="4"/>
  <c r="T564" i="4"/>
  <c r="R564" i="4"/>
  <c r="AI563" i="4"/>
  <c r="AH563" i="4"/>
  <c r="AF563" i="4"/>
  <c r="AG563" i="4" s="1"/>
  <c r="AE563" i="4"/>
  <c r="AD563" i="4"/>
  <c r="T563" i="4"/>
  <c r="R563" i="4"/>
  <c r="AI562" i="4"/>
  <c r="AH562" i="4"/>
  <c r="AG562" i="4"/>
  <c r="AF562" i="4"/>
  <c r="AE562" i="4"/>
  <c r="AD562" i="4"/>
  <c r="T562" i="4"/>
  <c r="R562" i="4"/>
  <c r="AR561" i="4"/>
  <c r="AQ561" i="4"/>
  <c r="AP561" i="4"/>
  <c r="AO561" i="4"/>
  <c r="AK561" i="4"/>
  <c r="AJ561" i="4"/>
  <c r="AI561" i="4"/>
  <c r="AH561" i="4"/>
  <c r="AG561" i="4"/>
  <c r="AF561" i="4"/>
  <c r="AE561" i="4"/>
  <c r="AD561" i="4"/>
  <c r="T561" i="4"/>
  <c r="R561" i="4"/>
  <c r="AI560" i="4"/>
  <c r="AH560" i="4"/>
  <c r="AF560" i="4"/>
  <c r="AG560" i="4" s="1"/>
  <c r="AE560" i="4"/>
  <c r="AD560" i="4"/>
  <c r="T560" i="4"/>
  <c r="R560" i="4"/>
  <c r="AI559" i="4"/>
  <c r="AH559" i="4"/>
  <c r="AF559" i="4"/>
  <c r="AG559" i="4" s="1"/>
  <c r="AE559" i="4"/>
  <c r="AD559" i="4"/>
  <c r="T559" i="4"/>
  <c r="R559" i="4"/>
  <c r="AR558" i="4"/>
  <c r="AQ558" i="4"/>
  <c r="AP558" i="4"/>
  <c r="AO558" i="4"/>
  <c r="AK558" i="4"/>
  <c r="AJ558" i="4"/>
  <c r="AI558" i="4"/>
  <c r="AH558" i="4"/>
  <c r="AG558" i="4"/>
  <c r="AF558" i="4"/>
  <c r="AE558" i="4"/>
  <c r="AD558" i="4"/>
  <c r="T558" i="4"/>
  <c r="R558" i="4"/>
  <c r="AI557" i="4"/>
  <c r="AH557" i="4"/>
  <c r="AF557" i="4"/>
  <c r="AG557" i="4" s="1"/>
  <c r="AE557" i="4"/>
  <c r="AD557" i="4"/>
  <c r="T557" i="4"/>
  <c r="R557" i="4"/>
  <c r="AI556" i="4"/>
  <c r="AH556" i="4"/>
  <c r="AG556" i="4"/>
  <c r="AF556" i="4"/>
  <c r="AE556" i="4"/>
  <c r="AD556" i="4"/>
  <c r="T556" i="4"/>
  <c r="R556" i="4"/>
  <c r="AR555" i="4"/>
  <c r="AQ555" i="4"/>
  <c r="AP555" i="4"/>
  <c r="AO555" i="4"/>
  <c r="AK555" i="4"/>
  <c r="AJ555" i="4"/>
  <c r="AI555" i="4"/>
  <c r="AH555" i="4"/>
  <c r="AG555" i="4"/>
  <c r="AF555" i="4"/>
  <c r="AE555" i="4"/>
  <c r="AD555" i="4"/>
  <c r="T555" i="4"/>
  <c r="R555" i="4"/>
  <c r="AI554" i="4"/>
  <c r="AH554" i="4"/>
  <c r="AF554" i="4"/>
  <c r="AG554" i="4" s="1"/>
  <c r="AE554" i="4"/>
  <c r="AD554" i="4"/>
  <c r="T554" i="4"/>
  <c r="R554" i="4"/>
  <c r="AI553" i="4"/>
  <c r="AH553" i="4"/>
  <c r="AF553" i="4"/>
  <c r="AG553" i="4" s="1"/>
  <c r="AE553" i="4"/>
  <c r="AD553" i="4"/>
  <c r="T553" i="4"/>
  <c r="R553" i="4"/>
  <c r="AR552" i="4"/>
  <c r="AQ552" i="4"/>
  <c r="AP552" i="4"/>
  <c r="AO552" i="4"/>
  <c r="AK552" i="4"/>
  <c r="AJ552" i="4"/>
  <c r="AI552" i="4"/>
  <c r="AH552" i="4"/>
  <c r="AG552" i="4"/>
  <c r="AF552" i="4"/>
  <c r="AE552" i="4"/>
  <c r="AD552" i="4"/>
  <c r="T552" i="4"/>
  <c r="R552" i="4"/>
  <c r="AI551" i="4"/>
  <c r="AH551" i="4"/>
  <c r="AF551" i="4"/>
  <c r="AG551" i="4" s="1"/>
  <c r="AE551" i="4"/>
  <c r="AD551" i="4"/>
  <c r="T551" i="4"/>
  <c r="R551" i="4"/>
  <c r="AI550" i="4"/>
  <c r="AH550" i="4"/>
  <c r="AG550" i="4"/>
  <c r="AF550" i="4"/>
  <c r="AE550" i="4"/>
  <c r="AD550" i="4"/>
  <c r="T550" i="4"/>
  <c r="R550" i="4"/>
  <c r="AR549" i="4"/>
  <c r="AQ549" i="4"/>
  <c r="AP549" i="4"/>
  <c r="AO549" i="4"/>
  <c r="AK549" i="4"/>
  <c r="AJ549" i="4"/>
  <c r="AI549" i="4"/>
  <c r="AH549" i="4"/>
  <c r="AG549" i="4"/>
  <c r="AF549" i="4"/>
  <c r="AE549" i="4"/>
  <c r="AD549" i="4"/>
  <c r="T549" i="4"/>
  <c r="R549" i="4"/>
  <c r="AI548" i="4"/>
  <c r="AH548" i="4"/>
  <c r="AF548" i="4"/>
  <c r="AG548" i="4" s="1"/>
  <c r="AE548" i="4"/>
  <c r="AD548" i="4"/>
  <c r="T548" i="4"/>
  <c r="R548" i="4"/>
  <c r="AI547" i="4"/>
  <c r="AH547" i="4"/>
  <c r="AF547" i="4"/>
  <c r="AG547" i="4" s="1"/>
  <c r="AE547" i="4"/>
  <c r="AD547" i="4"/>
  <c r="T547" i="4"/>
  <c r="R547" i="4"/>
  <c r="AR546" i="4"/>
  <c r="AQ546" i="4"/>
  <c r="AP546" i="4"/>
  <c r="AO546" i="4"/>
  <c r="AK546" i="4"/>
  <c r="AJ546" i="4"/>
  <c r="AI546" i="4"/>
  <c r="AH546" i="4"/>
  <c r="AG546" i="4"/>
  <c r="AF546" i="4"/>
  <c r="AE546" i="4"/>
  <c r="AD546" i="4"/>
  <c r="T546" i="4"/>
  <c r="R546" i="4"/>
  <c r="AI545" i="4"/>
  <c r="AH545" i="4"/>
  <c r="AF545" i="4"/>
  <c r="AG545" i="4" s="1"/>
  <c r="AE545" i="4"/>
  <c r="AD545" i="4"/>
  <c r="T545" i="4"/>
  <c r="R545" i="4"/>
  <c r="AI544" i="4"/>
  <c r="AH544" i="4"/>
  <c r="AG544" i="4"/>
  <c r="AF544" i="4"/>
  <c r="AE544" i="4"/>
  <c r="AD544" i="4"/>
  <c r="T544" i="4"/>
  <c r="R544" i="4"/>
  <c r="AR543" i="4"/>
  <c r="AQ543" i="4"/>
  <c r="AP543" i="4"/>
  <c r="AO543" i="4"/>
  <c r="AK543" i="4"/>
  <c r="AJ543" i="4"/>
  <c r="AI543" i="4"/>
  <c r="AH543" i="4"/>
  <c r="AG543" i="4"/>
  <c r="AF543" i="4"/>
  <c r="AE543" i="4"/>
  <c r="AD543" i="4"/>
  <c r="T543" i="4"/>
  <c r="R543" i="4"/>
  <c r="AI542" i="4"/>
  <c r="AH542" i="4"/>
  <c r="AF542" i="4"/>
  <c r="AG542" i="4" s="1"/>
  <c r="AE542" i="4"/>
  <c r="AD542" i="4"/>
  <c r="T542" i="4"/>
  <c r="R542" i="4"/>
  <c r="AI541" i="4"/>
  <c r="AH541" i="4"/>
  <c r="AF541" i="4"/>
  <c r="AG541" i="4" s="1"/>
  <c r="AE541" i="4"/>
  <c r="AD541" i="4"/>
  <c r="T541" i="4"/>
  <c r="R541" i="4"/>
  <c r="AR540" i="4"/>
  <c r="AQ540" i="4"/>
  <c r="AP540" i="4"/>
  <c r="AO540" i="4"/>
  <c r="AK540" i="4"/>
  <c r="AJ540" i="4"/>
  <c r="AI540" i="4"/>
  <c r="AH540" i="4"/>
  <c r="AG540" i="4"/>
  <c r="AF540" i="4"/>
  <c r="AE540" i="4"/>
  <c r="AD540" i="4"/>
  <c r="T540" i="4"/>
  <c r="R540" i="4"/>
  <c r="AI539" i="4"/>
  <c r="AH539" i="4"/>
  <c r="AF539" i="4"/>
  <c r="AG539" i="4" s="1"/>
  <c r="AE539" i="4"/>
  <c r="AD539" i="4"/>
  <c r="T539" i="4"/>
  <c r="R539" i="4"/>
  <c r="AI538" i="4"/>
  <c r="AH538" i="4"/>
  <c r="AG538" i="4"/>
  <c r="AF538" i="4"/>
  <c r="AE538" i="4"/>
  <c r="AD538" i="4"/>
  <c r="T538" i="4"/>
  <c r="R538" i="4"/>
  <c r="AR537" i="4"/>
  <c r="AQ537" i="4"/>
  <c r="AP537" i="4"/>
  <c r="AO537" i="4"/>
  <c r="AK537" i="4"/>
  <c r="AJ537" i="4"/>
  <c r="AI537" i="4"/>
  <c r="AH537" i="4"/>
  <c r="AG537" i="4"/>
  <c r="AF537" i="4"/>
  <c r="AE537" i="4"/>
  <c r="AD537" i="4"/>
  <c r="T537" i="4"/>
  <c r="R537" i="4"/>
  <c r="AI536" i="4"/>
  <c r="AH536" i="4"/>
  <c r="AG536" i="4"/>
  <c r="AF536" i="4"/>
  <c r="AE536" i="4"/>
  <c r="AD536" i="4"/>
  <c r="T536" i="4"/>
  <c r="R536" i="4"/>
  <c r="AI535" i="4"/>
  <c r="AH535" i="4"/>
  <c r="AF535" i="4"/>
  <c r="AG535" i="4" s="1"/>
  <c r="AE535" i="4"/>
  <c r="AD535" i="4"/>
  <c r="T535" i="4"/>
  <c r="R535" i="4"/>
  <c r="AR534" i="4"/>
  <c r="AQ534" i="4"/>
  <c r="AP534" i="4"/>
  <c r="AO534" i="4"/>
  <c r="AK534" i="4"/>
  <c r="AJ534" i="4"/>
  <c r="AI534" i="4"/>
  <c r="AH534" i="4"/>
  <c r="AG534" i="4"/>
  <c r="AF534" i="4"/>
  <c r="AE534" i="4"/>
  <c r="AD534" i="4"/>
  <c r="T534" i="4"/>
  <c r="R534" i="4"/>
  <c r="AI533" i="4"/>
  <c r="AH533" i="4"/>
  <c r="AF533" i="4"/>
  <c r="AG533" i="4" s="1"/>
  <c r="AE533" i="4"/>
  <c r="AD533" i="4"/>
  <c r="T533" i="4"/>
  <c r="R533" i="4"/>
  <c r="AI532" i="4"/>
  <c r="AH532" i="4"/>
  <c r="AG532" i="4"/>
  <c r="AF532" i="4"/>
  <c r="AE532" i="4"/>
  <c r="AD532" i="4"/>
  <c r="T532" i="4"/>
  <c r="R532" i="4"/>
  <c r="AR531" i="4"/>
  <c r="AQ531" i="4"/>
  <c r="AP531" i="4"/>
  <c r="AO531" i="4"/>
  <c r="AK531" i="4"/>
  <c r="AJ531" i="4"/>
  <c r="AI531" i="4"/>
  <c r="AH531" i="4"/>
  <c r="AG531" i="4"/>
  <c r="AF531" i="4"/>
  <c r="AE531" i="4"/>
  <c r="AD531" i="4"/>
  <c r="T531" i="4"/>
  <c r="R531" i="4"/>
  <c r="AI530" i="4"/>
  <c r="AH530" i="4"/>
  <c r="AF530" i="4"/>
  <c r="AG530" i="4" s="1"/>
  <c r="AE530" i="4"/>
  <c r="AD530" i="4"/>
  <c r="T530" i="4"/>
  <c r="R530" i="4"/>
  <c r="AI529" i="4"/>
  <c r="AH529" i="4"/>
  <c r="AF529" i="4"/>
  <c r="AG529" i="4" s="1"/>
  <c r="AE529" i="4"/>
  <c r="AD529" i="4"/>
  <c r="T529" i="4"/>
  <c r="R529" i="4"/>
  <c r="AR528" i="4"/>
  <c r="AQ528" i="4"/>
  <c r="AP528" i="4"/>
  <c r="AO528" i="4"/>
  <c r="AK528" i="4"/>
  <c r="AJ528" i="4"/>
  <c r="AI528" i="4"/>
  <c r="AH528" i="4"/>
  <c r="AG528" i="4"/>
  <c r="AF528" i="4"/>
  <c r="AE528" i="4"/>
  <c r="AD528" i="4"/>
  <c r="T528" i="4"/>
  <c r="R528" i="4"/>
  <c r="AI527" i="4"/>
  <c r="AH527" i="4"/>
  <c r="AF527" i="4"/>
  <c r="AG527" i="4" s="1"/>
  <c r="AE527" i="4"/>
  <c r="AD527" i="4"/>
  <c r="T527" i="4"/>
  <c r="R527" i="4"/>
  <c r="AI526" i="4"/>
  <c r="AH526" i="4"/>
  <c r="AG526" i="4"/>
  <c r="AF526" i="4"/>
  <c r="AE526" i="4"/>
  <c r="AD526" i="4"/>
  <c r="T526" i="4"/>
  <c r="R526" i="4"/>
  <c r="AR525" i="4"/>
  <c r="AQ525" i="4"/>
  <c r="AP525" i="4"/>
  <c r="AO525" i="4"/>
  <c r="AK525" i="4"/>
  <c r="AJ525" i="4"/>
  <c r="AI525" i="4"/>
  <c r="AH525" i="4"/>
  <c r="AG525" i="4"/>
  <c r="AF525" i="4"/>
  <c r="AE525" i="4"/>
  <c r="AD525" i="4"/>
  <c r="T525" i="4"/>
  <c r="R525" i="4"/>
  <c r="AI524" i="4"/>
  <c r="AH524" i="4"/>
  <c r="AF524" i="4"/>
  <c r="AG524" i="4" s="1"/>
  <c r="AE524" i="4"/>
  <c r="AD524" i="4"/>
  <c r="T524" i="4"/>
  <c r="R524" i="4"/>
  <c r="AI523" i="4"/>
  <c r="AH523" i="4"/>
  <c r="AF523" i="4"/>
  <c r="AG523" i="4" s="1"/>
  <c r="AE523" i="4"/>
  <c r="AD523" i="4"/>
  <c r="T523" i="4"/>
  <c r="R523" i="4"/>
  <c r="AR522" i="4"/>
  <c r="AQ522" i="4"/>
  <c r="AP522" i="4"/>
  <c r="AO522" i="4"/>
  <c r="AK522" i="4"/>
  <c r="AJ522" i="4"/>
  <c r="AI522" i="4"/>
  <c r="AH522" i="4"/>
  <c r="AG522" i="4"/>
  <c r="AF522" i="4"/>
  <c r="AE522" i="4"/>
  <c r="AD522" i="4"/>
  <c r="T522" i="4"/>
  <c r="R522" i="4"/>
  <c r="AI521" i="4"/>
  <c r="AH521" i="4"/>
  <c r="AF521" i="4"/>
  <c r="AG521" i="4" s="1"/>
  <c r="AE521" i="4"/>
  <c r="AD521" i="4"/>
  <c r="T521" i="4"/>
  <c r="R521" i="4"/>
  <c r="AI520" i="4"/>
  <c r="AH520" i="4"/>
  <c r="AG520" i="4"/>
  <c r="AF520" i="4"/>
  <c r="AE520" i="4"/>
  <c r="AD520" i="4"/>
  <c r="T520" i="4"/>
  <c r="R520" i="4"/>
  <c r="AR519" i="4"/>
  <c r="AQ519" i="4"/>
  <c r="AP519" i="4"/>
  <c r="AO519" i="4"/>
  <c r="AK519" i="4"/>
  <c r="AJ519" i="4"/>
  <c r="AI519" i="4"/>
  <c r="AH519" i="4"/>
  <c r="AG519" i="4"/>
  <c r="AF519" i="4"/>
  <c r="AE519" i="4"/>
  <c r="AD519" i="4"/>
  <c r="T519" i="4"/>
  <c r="R519" i="4"/>
  <c r="AI518" i="4"/>
  <c r="AH518" i="4"/>
  <c r="AG518" i="4"/>
  <c r="AF518" i="4"/>
  <c r="AE518" i="4"/>
  <c r="AD518" i="4"/>
  <c r="T518" i="4"/>
  <c r="R518" i="4"/>
  <c r="AI517" i="4"/>
  <c r="AH517" i="4"/>
  <c r="AF517" i="4"/>
  <c r="AG517" i="4" s="1"/>
  <c r="AE517" i="4"/>
  <c r="AD517" i="4"/>
  <c r="T517" i="4"/>
  <c r="R517" i="4"/>
  <c r="AR516" i="4"/>
  <c r="AQ516" i="4"/>
  <c r="AP516" i="4"/>
  <c r="AO516" i="4"/>
  <c r="AK516" i="4"/>
  <c r="AJ516" i="4"/>
  <c r="AI516" i="4"/>
  <c r="AH516" i="4"/>
  <c r="AG516" i="4"/>
  <c r="AF516" i="4"/>
  <c r="AE516" i="4"/>
  <c r="AD516" i="4"/>
  <c r="T516" i="4"/>
  <c r="R516" i="4"/>
  <c r="AI515" i="4"/>
  <c r="AH515" i="4"/>
  <c r="AF515" i="4"/>
  <c r="AG515" i="4" s="1"/>
  <c r="AE515" i="4"/>
  <c r="AD515" i="4"/>
  <c r="T515" i="4"/>
  <c r="R515" i="4"/>
  <c r="AI514" i="4"/>
  <c r="AH514" i="4"/>
  <c r="AG514" i="4"/>
  <c r="AF514" i="4"/>
  <c r="AE514" i="4"/>
  <c r="AD514" i="4"/>
  <c r="T514" i="4"/>
  <c r="R514" i="4"/>
  <c r="AR513" i="4"/>
  <c r="AQ513" i="4"/>
  <c r="AP513" i="4"/>
  <c r="AO513" i="4"/>
  <c r="AK513" i="4"/>
  <c r="AJ513" i="4"/>
  <c r="AI513" i="4"/>
  <c r="AH513" i="4"/>
  <c r="AG513" i="4"/>
  <c r="AF513" i="4"/>
  <c r="AE513" i="4"/>
  <c r="AD513" i="4"/>
  <c r="T513" i="4"/>
  <c r="R513" i="4"/>
  <c r="AI512" i="4"/>
  <c r="AH512" i="4"/>
  <c r="AG512" i="4"/>
  <c r="AF512" i="4"/>
  <c r="AE512" i="4"/>
  <c r="AD512" i="4"/>
  <c r="T512" i="4"/>
  <c r="R512" i="4"/>
  <c r="AI511" i="4"/>
  <c r="AH511" i="4"/>
  <c r="AF511" i="4"/>
  <c r="AG511" i="4" s="1"/>
  <c r="AE511" i="4"/>
  <c r="AD511" i="4"/>
  <c r="T511" i="4"/>
  <c r="R511" i="4"/>
  <c r="AR510" i="4"/>
  <c r="AQ510" i="4"/>
  <c r="AP510" i="4"/>
  <c r="AO510" i="4"/>
  <c r="AK510" i="4"/>
  <c r="AJ510" i="4"/>
  <c r="AI510" i="4"/>
  <c r="AH510" i="4"/>
  <c r="AG510" i="4"/>
  <c r="AF510" i="4"/>
  <c r="AE510" i="4"/>
  <c r="AD510" i="4"/>
  <c r="T510" i="4"/>
  <c r="R510" i="4"/>
  <c r="AI509" i="4"/>
  <c r="AH509" i="4"/>
  <c r="AF509" i="4"/>
  <c r="AG509" i="4" s="1"/>
  <c r="AE509" i="4"/>
  <c r="AD509" i="4"/>
  <c r="T509" i="4"/>
  <c r="R509" i="4"/>
  <c r="AI508" i="4"/>
  <c r="AH508" i="4"/>
  <c r="AG508" i="4"/>
  <c r="AF508" i="4"/>
  <c r="AE508" i="4"/>
  <c r="AD508" i="4"/>
  <c r="T508" i="4"/>
  <c r="R508" i="4"/>
  <c r="AR507" i="4"/>
  <c r="AQ507" i="4"/>
  <c r="AP507" i="4"/>
  <c r="AO507" i="4"/>
  <c r="AK507" i="4"/>
  <c r="AJ507" i="4"/>
  <c r="AI507" i="4"/>
  <c r="AH507" i="4"/>
  <c r="AG507" i="4"/>
  <c r="AF507" i="4"/>
  <c r="AE507" i="4"/>
  <c r="AD507" i="4"/>
  <c r="T507" i="4"/>
  <c r="R507" i="4"/>
  <c r="AI506" i="4"/>
  <c r="AH506" i="4"/>
  <c r="AF506" i="4"/>
  <c r="AG506" i="4" s="1"/>
  <c r="AE506" i="4"/>
  <c r="AD506" i="4"/>
  <c r="T506" i="4"/>
  <c r="R506" i="4"/>
  <c r="AI505" i="4"/>
  <c r="AH505" i="4"/>
  <c r="AF505" i="4"/>
  <c r="AG505" i="4" s="1"/>
  <c r="AE505" i="4"/>
  <c r="AD505" i="4"/>
  <c r="T505" i="4"/>
  <c r="R505" i="4"/>
  <c r="AR504" i="4"/>
  <c r="AQ504" i="4"/>
  <c r="AP504" i="4"/>
  <c r="AO504" i="4"/>
  <c r="AK504" i="4"/>
  <c r="AJ504" i="4"/>
  <c r="AI504" i="4"/>
  <c r="AH504" i="4"/>
  <c r="AF504" i="4"/>
  <c r="AG504" i="4" s="1"/>
  <c r="AE504" i="4"/>
  <c r="AD504" i="4"/>
  <c r="T504" i="4"/>
  <c r="R504" i="4"/>
  <c r="AI503" i="4"/>
  <c r="AH503" i="4"/>
  <c r="AF503" i="4"/>
  <c r="AG503" i="4" s="1"/>
  <c r="AE503" i="4"/>
  <c r="AD503" i="4"/>
  <c r="T503" i="4"/>
  <c r="R503" i="4"/>
  <c r="AI502" i="4"/>
  <c r="AH502" i="4"/>
  <c r="AG502" i="4"/>
  <c r="AF502" i="4"/>
  <c r="AE502" i="4"/>
  <c r="AD502" i="4"/>
  <c r="T502" i="4"/>
  <c r="R502" i="4"/>
  <c r="AR501" i="4"/>
  <c r="AQ501" i="4"/>
  <c r="AP501" i="4"/>
  <c r="AO501" i="4"/>
  <c r="AK501" i="4"/>
  <c r="AJ501" i="4"/>
  <c r="AI501" i="4"/>
  <c r="AH501" i="4"/>
  <c r="AG501" i="4"/>
  <c r="AF501" i="4"/>
  <c r="AE501" i="4"/>
  <c r="AD501" i="4"/>
  <c r="T501" i="4"/>
  <c r="R501" i="4"/>
  <c r="AI500" i="4"/>
  <c r="AH500" i="4"/>
  <c r="AG500" i="4"/>
  <c r="AF500" i="4"/>
  <c r="AE500" i="4"/>
  <c r="AD500" i="4"/>
  <c r="T500" i="4"/>
  <c r="R500" i="4"/>
  <c r="AI499" i="4"/>
  <c r="AH499" i="4"/>
  <c r="AF499" i="4"/>
  <c r="AG499" i="4" s="1"/>
  <c r="AE499" i="4"/>
  <c r="AD499" i="4"/>
  <c r="T499" i="4"/>
  <c r="R499" i="4"/>
  <c r="AR498" i="4"/>
  <c r="AQ498" i="4"/>
  <c r="AP498" i="4"/>
  <c r="AO498" i="4"/>
  <c r="AK498" i="4"/>
  <c r="AJ498" i="4"/>
  <c r="AI498" i="4"/>
  <c r="AH498" i="4"/>
  <c r="AF498" i="4"/>
  <c r="AG498" i="4" s="1"/>
  <c r="AE498" i="4"/>
  <c r="AD498" i="4"/>
  <c r="T498" i="4"/>
  <c r="R498" i="4"/>
  <c r="AI497" i="4"/>
  <c r="AH497" i="4"/>
  <c r="AF497" i="4"/>
  <c r="AG497" i="4" s="1"/>
  <c r="AE497" i="4"/>
  <c r="AD497" i="4"/>
  <c r="T497" i="4"/>
  <c r="R497" i="4"/>
  <c r="AI496" i="4"/>
  <c r="AH496" i="4"/>
  <c r="AG496" i="4"/>
  <c r="AF496" i="4"/>
  <c r="AE496" i="4"/>
  <c r="AD496" i="4"/>
  <c r="T496" i="4"/>
  <c r="R496" i="4"/>
  <c r="AR495" i="4"/>
  <c r="AQ495" i="4"/>
  <c r="AP495" i="4"/>
  <c r="AO495" i="4"/>
  <c r="AK495" i="4"/>
  <c r="AJ495" i="4"/>
  <c r="AI495" i="4"/>
  <c r="AH495" i="4"/>
  <c r="AG495" i="4"/>
  <c r="AF495" i="4"/>
  <c r="AE495" i="4"/>
  <c r="AD495" i="4"/>
  <c r="T495" i="4"/>
  <c r="R495" i="4"/>
  <c r="AI494" i="4"/>
  <c r="AH494" i="4"/>
  <c r="AF494" i="4"/>
  <c r="AG494" i="4" s="1"/>
  <c r="AE494" i="4"/>
  <c r="AD494" i="4"/>
  <c r="T494" i="4"/>
  <c r="R494" i="4"/>
  <c r="AI493" i="4"/>
  <c r="AH493" i="4"/>
  <c r="AF493" i="4"/>
  <c r="AG493" i="4" s="1"/>
  <c r="AE493" i="4"/>
  <c r="AD493" i="4"/>
  <c r="T493" i="4"/>
  <c r="R493" i="4"/>
  <c r="AR492" i="4"/>
  <c r="AQ492" i="4"/>
  <c r="AP492" i="4"/>
  <c r="AO492" i="4"/>
  <c r="AK492" i="4"/>
  <c r="AJ492" i="4"/>
  <c r="AI492" i="4"/>
  <c r="AH492" i="4"/>
  <c r="AG492" i="4"/>
  <c r="AF492" i="4"/>
  <c r="AE492" i="4"/>
  <c r="AD492" i="4"/>
  <c r="T492" i="4"/>
  <c r="R492" i="4"/>
  <c r="AI491" i="4"/>
  <c r="AH491" i="4"/>
  <c r="AF491" i="4"/>
  <c r="AG491" i="4" s="1"/>
  <c r="AE491" i="4"/>
  <c r="AD491" i="4"/>
  <c r="T491" i="4"/>
  <c r="R491" i="4"/>
  <c r="AI490" i="4"/>
  <c r="AH490" i="4"/>
  <c r="AG490" i="4"/>
  <c r="AF490" i="4"/>
  <c r="AE490" i="4"/>
  <c r="AD490" i="4"/>
  <c r="T490" i="4"/>
  <c r="R490" i="4"/>
  <c r="AR489" i="4"/>
  <c r="AQ489" i="4"/>
  <c r="AP489" i="4"/>
  <c r="AO489" i="4"/>
  <c r="AK489" i="4"/>
  <c r="AJ489" i="4"/>
  <c r="AI489" i="4"/>
  <c r="AH489" i="4"/>
  <c r="AG489" i="4"/>
  <c r="AF489" i="4"/>
  <c r="AE489" i="4"/>
  <c r="AD489" i="4"/>
  <c r="T489" i="4"/>
  <c r="R489" i="4"/>
  <c r="AI488" i="4"/>
  <c r="AH488" i="4"/>
  <c r="AF488" i="4"/>
  <c r="AG488" i="4" s="1"/>
  <c r="AE488" i="4"/>
  <c r="AD488" i="4"/>
  <c r="T488" i="4"/>
  <c r="R488" i="4"/>
  <c r="AI487" i="4"/>
  <c r="AH487" i="4"/>
  <c r="AF487" i="4"/>
  <c r="AG487" i="4" s="1"/>
  <c r="AE487" i="4"/>
  <c r="AD487" i="4"/>
  <c r="T487" i="4"/>
  <c r="R487" i="4"/>
  <c r="AR486" i="4"/>
  <c r="AQ486" i="4"/>
  <c r="AP486" i="4"/>
  <c r="AO486" i="4"/>
  <c r="AK486" i="4"/>
  <c r="AJ486" i="4"/>
  <c r="AI486" i="4"/>
  <c r="AH486" i="4"/>
  <c r="AF486" i="4"/>
  <c r="AG486" i="4" s="1"/>
  <c r="AE486" i="4"/>
  <c r="AD486" i="4"/>
  <c r="T486" i="4"/>
  <c r="R486" i="4"/>
  <c r="AI485" i="4"/>
  <c r="AH485" i="4"/>
  <c r="AF485" i="4"/>
  <c r="AG485" i="4" s="1"/>
  <c r="AE485" i="4"/>
  <c r="AD485" i="4"/>
  <c r="T485" i="4"/>
  <c r="R485" i="4"/>
  <c r="AI484" i="4"/>
  <c r="AH484" i="4"/>
  <c r="AG484" i="4"/>
  <c r="AF484" i="4"/>
  <c r="AE484" i="4"/>
  <c r="AD484" i="4"/>
  <c r="T484" i="4"/>
  <c r="R484" i="4"/>
  <c r="AR483" i="4"/>
  <c r="AQ483" i="4"/>
  <c r="AP483" i="4"/>
  <c r="AO483" i="4"/>
  <c r="AK483" i="4"/>
  <c r="AJ483" i="4"/>
  <c r="AI483" i="4"/>
  <c r="AH483" i="4"/>
  <c r="AG483" i="4"/>
  <c r="AF483" i="4"/>
  <c r="AE483" i="4"/>
  <c r="AD483" i="4"/>
  <c r="T483" i="4"/>
  <c r="R483" i="4"/>
  <c r="AI482" i="4"/>
  <c r="AH482" i="4"/>
  <c r="AG482" i="4"/>
  <c r="AF482" i="4"/>
  <c r="AE482" i="4"/>
  <c r="AD482" i="4"/>
  <c r="T482" i="4"/>
  <c r="R482" i="4"/>
  <c r="AI481" i="4"/>
  <c r="AH481" i="4"/>
  <c r="AF481" i="4"/>
  <c r="AG481" i="4" s="1"/>
  <c r="AE481" i="4"/>
  <c r="AD481" i="4"/>
  <c r="T481" i="4"/>
  <c r="R481" i="4"/>
  <c r="AR480" i="4"/>
  <c r="AQ480" i="4"/>
  <c r="AP480" i="4"/>
  <c r="AO480" i="4"/>
  <c r="AK480" i="4"/>
  <c r="AJ480" i="4"/>
  <c r="AI480" i="4"/>
  <c r="AH480" i="4"/>
  <c r="AF480" i="4"/>
  <c r="AG480" i="4" s="1"/>
  <c r="AE480" i="4"/>
  <c r="AD480" i="4"/>
  <c r="T480" i="4"/>
  <c r="R480" i="4"/>
  <c r="AI479" i="4"/>
  <c r="AH479" i="4"/>
  <c r="AF479" i="4"/>
  <c r="AG479" i="4" s="1"/>
  <c r="AE479" i="4"/>
  <c r="AD479" i="4"/>
  <c r="T479" i="4"/>
  <c r="R479" i="4"/>
  <c r="AI478" i="4"/>
  <c r="AH478" i="4"/>
  <c r="AG478" i="4"/>
  <c r="AF478" i="4"/>
  <c r="AE478" i="4"/>
  <c r="AD478" i="4"/>
  <c r="T478" i="4"/>
  <c r="R478" i="4"/>
  <c r="AR477" i="4"/>
  <c r="AQ477" i="4"/>
  <c r="AP477" i="4"/>
  <c r="AO477" i="4"/>
  <c r="AK477" i="4"/>
  <c r="AJ477" i="4"/>
  <c r="AI477" i="4"/>
  <c r="AH477" i="4"/>
  <c r="AG477" i="4"/>
  <c r="AF477" i="4"/>
  <c r="AE477" i="4"/>
  <c r="AD477" i="4"/>
  <c r="T477" i="4"/>
  <c r="R477" i="4"/>
  <c r="AI476" i="4"/>
  <c r="AH476" i="4"/>
  <c r="AG476" i="4"/>
  <c r="AF476" i="4"/>
  <c r="AE476" i="4"/>
  <c r="AD476" i="4"/>
  <c r="T476" i="4"/>
  <c r="R476" i="4"/>
  <c r="AI475" i="4"/>
  <c r="AH475" i="4"/>
  <c r="AF475" i="4"/>
  <c r="AG475" i="4" s="1"/>
  <c r="AE475" i="4"/>
  <c r="AD475" i="4"/>
  <c r="T475" i="4"/>
  <c r="R475" i="4"/>
  <c r="AR474" i="4"/>
  <c r="AQ474" i="4"/>
  <c r="AP474" i="4"/>
  <c r="AO474" i="4"/>
  <c r="AK474" i="4"/>
  <c r="AJ474" i="4"/>
  <c r="AI474" i="4"/>
  <c r="AH474" i="4"/>
  <c r="AG474" i="4"/>
  <c r="AF474" i="4"/>
  <c r="AE474" i="4"/>
  <c r="AD474" i="4"/>
  <c r="T474" i="4"/>
  <c r="R474" i="4"/>
  <c r="AI473" i="4"/>
  <c r="AH473" i="4"/>
  <c r="AF473" i="4"/>
  <c r="AG473" i="4" s="1"/>
  <c r="AE473" i="4"/>
  <c r="AD473" i="4"/>
  <c r="T473" i="4"/>
  <c r="R473" i="4"/>
  <c r="AI472" i="4"/>
  <c r="AH472" i="4"/>
  <c r="AG472" i="4"/>
  <c r="AF472" i="4"/>
  <c r="AE472" i="4"/>
  <c r="AD472" i="4"/>
  <c r="T472" i="4"/>
  <c r="R472" i="4"/>
  <c r="AR471" i="4"/>
  <c r="AQ471" i="4"/>
  <c r="AP471" i="4"/>
  <c r="AO471" i="4"/>
  <c r="AK471" i="4"/>
  <c r="AJ471" i="4"/>
  <c r="AI471" i="4"/>
  <c r="AH471" i="4"/>
  <c r="AG471" i="4"/>
  <c r="AF471" i="4"/>
  <c r="AE471" i="4"/>
  <c r="AD471" i="4"/>
  <c r="T471" i="4"/>
  <c r="R471" i="4"/>
  <c r="AI470" i="4"/>
  <c r="AH470" i="4"/>
  <c r="AG470" i="4"/>
  <c r="AF470" i="4"/>
  <c r="AE470" i="4"/>
  <c r="AD470" i="4"/>
  <c r="T470" i="4"/>
  <c r="R470" i="4"/>
  <c r="AI469" i="4"/>
  <c r="AH469" i="4"/>
  <c r="AF469" i="4"/>
  <c r="AG469" i="4" s="1"/>
  <c r="AE469" i="4"/>
  <c r="AD469" i="4"/>
  <c r="T469" i="4"/>
  <c r="R469" i="4"/>
  <c r="AR468" i="4"/>
  <c r="AQ468" i="4"/>
  <c r="AP468" i="4"/>
  <c r="AO468" i="4"/>
  <c r="AK468" i="4"/>
  <c r="AJ468" i="4"/>
  <c r="AI468" i="4"/>
  <c r="AH468" i="4"/>
  <c r="AF468" i="4"/>
  <c r="AG468" i="4" s="1"/>
  <c r="AE468" i="4"/>
  <c r="AD468" i="4"/>
  <c r="T468" i="4"/>
  <c r="R468" i="4"/>
  <c r="AI467" i="4"/>
  <c r="AH467" i="4"/>
  <c r="AF467" i="4"/>
  <c r="AG467" i="4" s="1"/>
  <c r="AE467" i="4"/>
  <c r="AD467" i="4"/>
  <c r="T467" i="4"/>
  <c r="R467" i="4"/>
  <c r="AI466" i="4"/>
  <c r="AH466" i="4"/>
  <c r="AG466" i="4"/>
  <c r="AF466" i="4"/>
  <c r="AE466" i="4"/>
  <c r="AD466" i="4"/>
  <c r="T466" i="4"/>
  <c r="R466" i="4"/>
  <c r="AR465" i="4"/>
  <c r="AQ465" i="4"/>
  <c r="AP465" i="4"/>
  <c r="AO465" i="4"/>
  <c r="AK465" i="4"/>
  <c r="AJ465" i="4"/>
  <c r="AI465" i="4"/>
  <c r="AH465" i="4"/>
  <c r="AG465" i="4"/>
  <c r="AF465" i="4"/>
  <c r="AE465" i="4"/>
  <c r="AD465" i="4"/>
  <c r="T465" i="4"/>
  <c r="R465" i="4"/>
  <c r="AI464" i="4"/>
  <c r="AH464" i="4"/>
  <c r="AG464" i="4"/>
  <c r="AF464" i="4"/>
  <c r="AE464" i="4"/>
  <c r="AD464" i="4"/>
  <c r="T464" i="4"/>
  <c r="R464" i="4"/>
  <c r="AI463" i="4"/>
  <c r="AH463" i="4"/>
  <c r="AF463" i="4"/>
  <c r="AG463" i="4" s="1"/>
  <c r="AE463" i="4"/>
  <c r="AD463" i="4"/>
  <c r="T463" i="4"/>
  <c r="R463" i="4"/>
  <c r="AR462" i="4"/>
  <c r="AQ462" i="4"/>
  <c r="AP462" i="4"/>
  <c r="AO462" i="4"/>
  <c r="AK462" i="4"/>
  <c r="AJ462" i="4"/>
  <c r="AI462" i="4"/>
  <c r="AH462" i="4"/>
  <c r="AF462" i="4"/>
  <c r="AG462" i="4" s="1"/>
  <c r="AE462" i="4"/>
  <c r="AD462" i="4"/>
  <c r="T462" i="4"/>
  <c r="R462" i="4"/>
  <c r="AI461" i="4"/>
  <c r="AH461" i="4"/>
  <c r="AF461" i="4"/>
  <c r="AG461" i="4" s="1"/>
  <c r="AE461" i="4"/>
  <c r="AD461" i="4"/>
  <c r="T461" i="4"/>
  <c r="R461" i="4"/>
  <c r="AI460" i="4"/>
  <c r="AH460" i="4"/>
  <c r="AG460" i="4"/>
  <c r="AF460" i="4"/>
  <c r="AE460" i="4"/>
  <c r="AD460" i="4"/>
  <c r="T460" i="4"/>
  <c r="R460" i="4"/>
  <c r="AR459" i="4"/>
  <c r="AQ459" i="4"/>
  <c r="AP459" i="4"/>
  <c r="AO459" i="4"/>
  <c r="AK459" i="4"/>
  <c r="AJ459" i="4"/>
  <c r="AI459" i="4"/>
  <c r="AH459" i="4"/>
  <c r="AG459" i="4"/>
  <c r="AF459" i="4"/>
  <c r="AE459" i="4"/>
  <c r="AD459" i="4"/>
  <c r="T459" i="4"/>
  <c r="R459" i="4"/>
  <c r="AI458" i="4"/>
  <c r="AH458" i="4"/>
  <c r="AF458" i="4"/>
  <c r="AG458" i="4" s="1"/>
  <c r="AE458" i="4"/>
  <c r="AD458" i="4"/>
  <c r="T458" i="4"/>
  <c r="R458" i="4"/>
  <c r="AI457" i="4"/>
  <c r="AH457" i="4"/>
  <c r="AF457" i="4"/>
  <c r="AG457" i="4" s="1"/>
  <c r="AE457" i="4"/>
  <c r="AD457" i="4"/>
  <c r="T457" i="4"/>
  <c r="R457" i="4"/>
  <c r="AR456" i="4"/>
  <c r="AQ456" i="4"/>
  <c r="AP456" i="4"/>
  <c r="AO456" i="4"/>
  <c r="AK456" i="4"/>
  <c r="AJ456" i="4"/>
  <c r="AI456" i="4"/>
  <c r="AH456" i="4"/>
  <c r="AG456" i="4"/>
  <c r="AF456" i="4"/>
  <c r="AE456" i="4"/>
  <c r="AD456" i="4"/>
  <c r="T456" i="4"/>
  <c r="R456" i="4"/>
  <c r="AI455" i="4"/>
  <c r="AH455" i="4"/>
  <c r="AF455" i="4"/>
  <c r="AG455" i="4" s="1"/>
  <c r="AE455" i="4"/>
  <c r="AD455" i="4"/>
  <c r="T455" i="4"/>
  <c r="R455" i="4"/>
  <c r="AI454" i="4"/>
  <c r="AH454" i="4"/>
  <c r="AG454" i="4"/>
  <c r="AF454" i="4"/>
  <c r="AE454" i="4"/>
  <c r="AD454" i="4"/>
  <c r="T454" i="4"/>
  <c r="R454" i="4"/>
  <c r="AR453" i="4"/>
  <c r="AQ453" i="4"/>
  <c r="AP453" i="4"/>
  <c r="AO453" i="4"/>
  <c r="AK453" i="4"/>
  <c r="AJ453" i="4"/>
  <c r="AI453" i="4"/>
  <c r="AH453" i="4"/>
  <c r="AG453" i="4"/>
  <c r="AF453" i="4"/>
  <c r="AE453" i="4"/>
  <c r="AD453" i="4"/>
  <c r="T453" i="4"/>
  <c r="R453" i="4"/>
  <c r="AI452" i="4"/>
  <c r="AH452" i="4"/>
  <c r="AF452" i="4"/>
  <c r="AG452" i="4" s="1"/>
  <c r="AE452" i="4"/>
  <c r="AD452" i="4"/>
  <c r="T452" i="4"/>
  <c r="R452" i="4"/>
  <c r="AI451" i="4"/>
  <c r="AH451" i="4"/>
  <c r="AF451" i="4"/>
  <c r="AG451" i="4" s="1"/>
  <c r="AE451" i="4"/>
  <c r="AD451" i="4"/>
  <c r="T451" i="4"/>
  <c r="R451" i="4"/>
  <c r="AR450" i="4"/>
  <c r="AQ450" i="4"/>
  <c r="AP450" i="4"/>
  <c r="AO450" i="4"/>
  <c r="AK450" i="4"/>
  <c r="AJ450" i="4"/>
  <c r="AI450" i="4"/>
  <c r="AH450" i="4"/>
  <c r="AF450" i="4"/>
  <c r="AG450" i="4" s="1"/>
  <c r="AE450" i="4"/>
  <c r="AD450" i="4"/>
  <c r="T450" i="4"/>
  <c r="R450" i="4"/>
  <c r="AI449" i="4"/>
  <c r="AH449" i="4"/>
  <c r="AF449" i="4"/>
  <c r="AG449" i="4" s="1"/>
  <c r="AE449" i="4"/>
  <c r="AD449" i="4"/>
  <c r="T449" i="4"/>
  <c r="R449" i="4"/>
  <c r="AI448" i="4"/>
  <c r="AH448" i="4"/>
  <c r="AG448" i="4"/>
  <c r="AF448" i="4"/>
  <c r="AE448" i="4"/>
  <c r="AD448" i="4"/>
  <c r="T448" i="4"/>
  <c r="R448" i="4"/>
  <c r="AR447" i="4"/>
  <c r="AQ447" i="4"/>
  <c r="AP447" i="4"/>
  <c r="AO447" i="4"/>
  <c r="AK447" i="4"/>
  <c r="AJ447" i="4"/>
  <c r="AI447" i="4"/>
  <c r="AH447" i="4"/>
  <c r="AG447" i="4"/>
  <c r="AF447" i="4"/>
  <c r="AE447" i="4"/>
  <c r="AD447" i="4"/>
  <c r="T447" i="4"/>
  <c r="R447" i="4"/>
  <c r="AI446" i="4"/>
  <c r="AH446" i="4"/>
  <c r="AG446" i="4"/>
  <c r="AF446" i="4"/>
  <c r="AE446" i="4"/>
  <c r="AD446" i="4"/>
  <c r="T446" i="4"/>
  <c r="R446" i="4"/>
  <c r="AI445" i="4"/>
  <c r="AH445" i="4"/>
  <c r="AF445" i="4"/>
  <c r="AG445" i="4" s="1"/>
  <c r="AE445" i="4"/>
  <c r="AD445" i="4"/>
  <c r="T445" i="4"/>
  <c r="R445" i="4"/>
  <c r="AR444" i="4"/>
  <c r="AQ444" i="4"/>
  <c r="AP444" i="4"/>
  <c r="AO444" i="4"/>
  <c r="AK444" i="4"/>
  <c r="AJ444" i="4"/>
  <c r="AI444" i="4"/>
  <c r="AH444" i="4"/>
  <c r="AF444" i="4"/>
  <c r="AG444" i="4" s="1"/>
  <c r="AE444" i="4"/>
  <c r="AD444" i="4"/>
  <c r="T444" i="4"/>
  <c r="R444" i="4"/>
  <c r="AI443" i="4"/>
  <c r="AH443" i="4"/>
  <c r="AF443" i="4"/>
  <c r="AG443" i="4" s="1"/>
  <c r="AE443" i="4"/>
  <c r="AD443" i="4"/>
  <c r="T443" i="4"/>
  <c r="R443" i="4"/>
  <c r="AI442" i="4"/>
  <c r="AH442" i="4"/>
  <c r="AG442" i="4"/>
  <c r="AF442" i="4"/>
  <c r="AE442" i="4"/>
  <c r="AD442" i="4"/>
  <c r="T442" i="4"/>
  <c r="R442" i="4"/>
  <c r="AR441" i="4"/>
  <c r="AQ441" i="4"/>
  <c r="AP441" i="4"/>
  <c r="AO441" i="4"/>
  <c r="AK441" i="4"/>
  <c r="AJ441" i="4"/>
  <c r="AI441" i="4"/>
  <c r="AH441" i="4"/>
  <c r="AG441" i="4"/>
  <c r="AF441" i="4"/>
  <c r="AE441" i="4"/>
  <c r="AD441" i="4"/>
  <c r="T441" i="4"/>
  <c r="R441" i="4"/>
  <c r="AI440" i="4"/>
  <c r="AH440" i="4"/>
  <c r="AG440" i="4"/>
  <c r="AF440" i="4"/>
  <c r="AE440" i="4"/>
  <c r="AD440" i="4"/>
  <c r="T440" i="4"/>
  <c r="R440" i="4"/>
  <c r="AI439" i="4"/>
  <c r="AH439" i="4"/>
  <c r="AF439" i="4"/>
  <c r="AG439" i="4" s="1"/>
  <c r="AE439" i="4"/>
  <c r="AD439" i="4"/>
  <c r="T439" i="4"/>
  <c r="R439" i="4"/>
  <c r="AR438" i="4"/>
  <c r="AQ438" i="4"/>
  <c r="AP438" i="4"/>
  <c r="AO438" i="4"/>
  <c r="AK438" i="4"/>
  <c r="AJ438" i="4"/>
  <c r="AI438" i="4"/>
  <c r="AH438" i="4"/>
  <c r="AG438" i="4"/>
  <c r="AF438" i="4"/>
  <c r="AE438" i="4"/>
  <c r="AD438" i="4"/>
  <c r="T438" i="4"/>
  <c r="R438" i="4"/>
  <c r="AI437" i="4"/>
  <c r="AH437" i="4"/>
  <c r="AF437" i="4"/>
  <c r="AG437" i="4" s="1"/>
  <c r="AE437" i="4"/>
  <c r="AD437" i="4"/>
  <c r="T437" i="4"/>
  <c r="R437" i="4"/>
  <c r="AI436" i="4"/>
  <c r="AH436" i="4"/>
  <c r="AG436" i="4"/>
  <c r="AF436" i="4"/>
  <c r="AE436" i="4"/>
  <c r="AD436" i="4"/>
  <c r="T436" i="4"/>
  <c r="R436" i="4"/>
  <c r="AR435" i="4"/>
  <c r="AQ435" i="4"/>
  <c r="AP435" i="4"/>
  <c r="AO435" i="4"/>
  <c r="AK435" i="4"/>
  <c r="AJ435" i="4"/>
  <c r="AI435" i="4"/>
  <c r="AH435" i="4"/>
  <c r="AG435" i="4"/>
  <c r="AF435" i="4"/>
  <c r="AE435" i="4"/>
  <c r="AD435" i="4"/>
  <c r="T435" i="4"/>
  <c r="R435" i="4"/>
  <c r="AI434" i="4"/>
  <c r="AH434" i="4"/>
  <c r="AG434" i="4"/>
  <c r="AF434" i="4"/>
  <c r="AE434" i="4"/>
  <c r="AD434" i="4"/>
  <c r="T434" i="4"/>
  <c r="R434" i="4"/>
  <c r="AI433" i="4"/>
  <c r="AH433" i="4"/>
  <c r="AF433" i="4"/>
  <c r="AG433" i="4" s="1"/>
  <c r="AE433" i="4"/>
  <c r="AD433" i="4"/>
  <c r="T433" i="4"/>
  <c r="R433" i="4"/>
  <c r="AR432" i="4"/>
  <c r="AQ432" i="4"/>
  <c r="AP432" i="4"/>
  <c r="AO432" i="4"/>
  <c r="AK432" i="4"/>
  <c r="AJ432" i="4"/>
  <c r="AI432" i="4"/>
  <c r="AH432" i="4"/>
  <c r="AF432" i="4"/>
  <c r="AG432" i="4" s="1"/>
  <c r="AE432" i="4"/>
  <c r="AD432" i="4"/>
  <c r="T432" i="4"/>
  <c r="R432" i="4"/>
  <c r="AI431" i="4"/>
  <c r="AH431" i="4"/>
  <c r="AF431" i="4"/>
  <c r="AG431" i="4" s="1"/>
  <c r="AE431" i="4"/>
  <c r="AD431" i="4"/>
  <c r="T431" i="4"/>
  <c r="R431" i="4"/>
  <c r="AI430" i="4"/>
  <c r="AH430" i="4"/>
  <c r="AG430" i="4"/>
  <c r="AF430" i="4"/>
  <c r="AE430" i="4"/>
  <c r="AD430" i="4"/>
  <c r="T430" i="4"/>
  <c r="R430" i="4"/>
  <c r="AR429" i="4"/>
  <c r="AQ429" i="4"/>
  <c r="AP429" i="4"/>
  <c r="AO429" i="4"/>
  <c r="AK429" i="4"/>
  <c r="AJ429" i="4"/>
  <c r="AI429" i="4"/>
  <c r="AH429" i="4"/>
  <c r="AG429" i="4"/>
  <c r="AF429" i="4"/>
  <c r="AE429" i="4"/>
  <c r="AD429" i="4"/>
  <c r="T429" i="4"/>
  <c r="R429" i="4"/>
  <c r="AI428" i="4"/>
  <c r="AH428" i="4"/>
  <c r="AG428" i="4"/>
  <c r="AF428" i="4"/>
  <c r="AE428" i="4"/>
  <c r="AD428" i="4"/>
  <c r="T428" i="4"/>
  <c r="R428" i="4"/>
  <c r="AI427" i="4"/>
  <c r="AH427" i="4"/>
  <c r="AF427" i="4"/>
  <c r="AG427" i="4" s="1"/>
  <c r="AE427" i="4"/>
  <c r="AD427" i="4"/>
  <c r="T427" i="4"/>
  <c r="R427" i="4"/>
  <c r="AR426" i="4"/>
  <c r="AQ426" i="4"/>
  <c r="AP426" i="4"/>
  <c r="AO426" i="4"/>
  <c r="AK426" i="4"/>
  <c r="AJ426" i="4"/>
  <c r="AI426" i="4"/>
  <c r="AH426" i="4"/>
  <c r="AF426" i="4"/>
  <c r="AG426" i="4" s="1"/>
  <c r="AE426" i="4"/>
  <c r="AD426" i="4"/>
  <c r="T426" i="4"/>
  <c r="R426" i="4"/>
  <c r="AI425" i="4"/>
  <c r="AH425" i="4"/>
  <c r="AF425" i="4"/>
  <c r="AG425" i="4" s="1"/>
  <c r="AE425" i="4"/>
  <c r="AD425" i="4"/>
  <c r="T425" i="4"/>
  <c r="R425" i="4"/>
  <c r="AI424" i="4"/>
  <c r="AH424" i="4"/>
  <c r="AG424" i="4"/>
  <c r="AF424" i="4"/>
  <c r="AE424" i="4"/>
  <c r="AD424" i="4"/>
  <c r="T424" i="4"/>
  <c r="R424" i="4"/>
  <c r="AR423" i="4"/>
  <c r="AQ423" i="4"/>
  <c r="AP423" i="4"/>
  <c r="AO423" i="4"/>
  <c r="AK423" i="4"/>
  <c r="AJ423" i="4"/>
  <c r="AI423" i="4"/>
  <c r="AH423" i="4"/>
  <c r="AG423" i="4"/>
  <c r="AF423" i="4"/>
  <c r="AE423" i="4"/>
  <c r="AD423" i="4"/>
  <c r="T423" i="4"/>
  <c r="R423" i="4"/>
  <c r="AI422" i="4"/>
  <c r="AH422" i="4"/>
  <c r="AF422" i="4"/>
  <c r="AG422" i="4" s="1"/>
  <c r="AE422" i="4"/>
  <c r="AD422" i="4"/>
  <c r="T422" i="4"/>
  <c r="R422" i="4"/>
  <c r="AI421" i="4"/>
  <c r="AH421" i="4"/>
  <c r="AF421" i="4"/>
  <c r="AG421" i="4" s="1"/>
  <c r="AE421" i="4"/>
  <c r="AD421" i="4"/>
  <c r="T421" i="4"/>
  <c r="R421" i="4"/>
  <c r="AR420" i="4"/>
  <c r="AQ420" i="4"/>
  <c r="AP420" i="4"/>
  <c r="AO420" i="4"/>
  <c r="AK420" i="4"/>
  <c r="AJ420" i="4"/>
  <c r="AI420" i="4"/>
  <c r="AH420" i="4"/>
  <c r="AG420" i="4"/>
  <c r="AF420" i="4"/>
  <c r="AE420" i="4"/>
  <c r="AD420" i="4"/>
  <c r="T420" i="4"/>
  <c r="R420" i="4"/>
  <c r="AI419" i="4"/>
  <c r="AH419" i="4"/>
  <c r="AF419" i="4"/>
  <c r="AG419" i="4" s="1"/>
  <c r="AE419" i="4"/>
  <c r="AD419" i="4"/>
  <c r="T419" i="4"/>
  <c r="R419" i="4"/>
  <c r="AI418" i="4"/>
  <c r="AH418" i="4"/>
  <c r="AG418" i="4"/>
  <c r="AF418" i="4"/>
  <c r="AE418" i="4"/>
  <c r="AD418" i="4"/>
  <c r="T418" i="4"/>
  <c r="R418" i="4"/>
  <c r="AR417" i="4"/>
  <c r="AQ417" i="4"/>
  <c r="AP417" i="4"/>
  <c r="AO417" i="4"/>
  <c r="AK417" i="4"/>
  <c r="AJ417" i="4"/>
  <c r="AI417" i="4"/>
  <c r="AH417" i="4"/>
  <c r="AG417" i="4"/>
  <c r="AF417" i="4"/>
  <c r="AE417" i="4"/>
  <c r="AD417" i="4"/>
  <c r="T417" i="4"/>
  <c r="R417" i="4"/>
  <c r="AI416" i="4"/>
  <c r="AH416" i="4"/>
  <c r="AF416" i="4"/>
  <c r="AG416" i="4" s="1"/>
  <c r="AE416" i="4"/>
  <c r="AD416" i="4"/>
  <c r="T416" i="4"/>
  <c r="R416" i="4"/>
  <c r="AI415" i="4"/>
  <c r="AH415" i="4"/>
  <c r="AF415" i="4"/>
  <c r="AG415" i="4" s="1"/>
  <c r="AE415" i="4"/>
  <c r="AD415" i="4"/>
  <c r="T415" i="4"/>
  <c r="R415" i="4"/>
  <c r="AR414" i="4"/>
  <c r="AQ414" i="4"/>
  <c r="AP414" i="4"/>
  <c r="AO414" i="4"/>
  <c r="AK414" i="4"/>
  <c r="AJ414" i="4"/>
  <c r="AI414" i="4"/>
  <c r="AH414" i="4"/>
  <c r="AF414" i="4"/>
  <c r="AG414" i="4" s="1"/>
  <c r="AE414" i="4"/>
  <c r="AD414" i="4"/>
  <c r="T414" i="4"/>
  <c r="R414" i="4"/>
  <c r="AI413" i="4"/>
  <c r="AH413" i="4"/>
  <c r="AF413" i="4"/>
  <c r="AG413" i="4" s="1"/>
  <c r="AE413" i="4"/>
  <c r="AD413" i="4"/>
  <c r="T413" i="4"/>
  <c r="R413" i="4"/>
  <c r="AI412" i="4"/>
  <c r="AH412" i="4"/>
  <c r="AG412" i="4"/>
  <c r="AF412" i="4"/>
  <c r="AE412" i="4"/>
  <c r="AD412" i="4"/>
  <c r="T412" i="4"/>
  <c r="R412" i="4"/>
  <c r="AR411" i="4"/>
  <c r="AQ411" i="4"/>
  <c r="AP411" i="4"/>
  <c r="AO411" i="4"/>
  <c r="AK411" i="4"/>
  <c r="AJ411" i="4"/>
  <c r="AI411" i="4"/>
  <c r="AH411" i="4"/>
  <c r="AF411" i="4"/>
  <c r="AG411" i="4" s="1"/>
  <c r="AE411" i="4"/>
  <c r="AD411" i="4"/>
  <c r="T411" i="4"/>
  <c r="R411" i="4"/>
  <c r="AI410" i="4"/>
  <c r="AH410" i="4"/>
  <c r="AG410" i="4"/>
  <c r="AF410" i="4"/>
  <c r="AE410" i="4"/>
  <c r="AD410" i="4"/>
  <c r="T410" i="4"/>
  <c r="R410" i="4"/>
  <c r="AI409" i="4"/>
  <c r="AH409" i="4"/>
  <c r="AF409" i="4"/>
  <c r="AG409" i="4" s="1"/>
  <c r="AE409" i="4"/>
  <c r="AD409" i="4"/>
  <c r="T409" i="4"/>
  <c r="R409" i="4"/>
  <c r="AR408" i="4"/>
  <c r="AQ408" i="4"/>
  <c r="AP408" i="4"/>
  <c r="AO408" i="4"/>
  <c r="AK408" i="4"/>
  <c r="AJ408" i="4"/>
  <c r="AI408" i="4"/>
  <c r="AH408" i="4"/>
  <c r="AF408" i="4"/>
  <c r="AG408" i="4" s="1"/>
  <c r="AE408" i="4"/>
  <c r="AD408" i="4"/>
  <c r="T408" i="4"/>
  <c r="R408" i="4"/>
  <c r="AI407" i="4"/>
  <c r="AH407" i="4"/>
  <c r="AF407" i="4"/>
  <c r="AG407" i="4" s="1"/>
  <c r="AE407" i="4"/>
  <c r="AD407" i="4"/>
  <c r="T407" i="4"/>
  <c r="R407" i="4"/>
  <c r="AI406" i="4"/>
  <c r="AH406" i="4"/>
  <c r="AG406" i="4"/>
  <c r="AF406" i="4"/>
  <c r="AE406" i="4"/>
  <c r="AD406" i="4"/>
  <c r="T406" i="4"/>
  <c r="R406" i="4"/>
  <c r="AR405" i="4"/>
  <c r="AQ405" i="4"/>
  <c r="AP405" i="4"/>
  <c r="AO405" i="4"/>
  <c r="AK405" i="4"/>
  <c r="AJ405" i="4"/>
  <c r="AI405" i="4"/>
  <c r="AH405" i="4"/>
  <c r="AG405" i="4"/>
  <c r="AF405" i="4"/>
  <c r="AE405" i="4"/>
  <c r="AD405" i="4"/>
  <c r="T405" i="4"/>
  <c r="R405" i="4"/>
  <c r="AI404" i="4"/>
  <c r="AH404" i="4"/>
  <c r="AG404" i="4"/>
  <c r="AF404" i="4"/>
  <c r="AE404" i="4"/>
  <c r="AD404" i="4"/>
  <c r="T404" i="4"/>
  <c r="R404" i="4"/>
  <c r="AI403" i="4"/>
  <c r="AH403" i="4"/>
  <c r="AF403" i="4"/>
  <c r="AG403" i="4" s="1"/>
  <c r="AE403" i="4"/>
  <c r="AD403" i="4"/>
  <c r="T403" i="4"/>
  <c r="R403" i="4"/>
  <c r="AR402" i="4"/>
  <c r="AQ402" i="4"/>
  <c r="AP402" i="4"/>
  <c r="AO402" i="4"/>
  <c r="AK402" i="4"/>
  <c r="AJ402" i="4"/>
  <c r="AI402" i="4"/>
  <c r="AH402" i="4"/>
  <c r="AG402" i="4"/>
  <c r="AF402" i="4"/>
  <c r="AE402" i="4"/>
  <c r="AD402" i="4"/>
  <c r="T402" i="4"/>
  <c r="R402" i="4"/>
  <c r="AI401" i="4"/>
  <c r="AH401" i="4"/>
  <c r="AF401" i="4"/>
  <c r="AG401" i="4" s="1"/>
  <c r="AE401" i="4"/>
  <c r="AD401" i="4"/>
  <c r="T401" i="4"/>
  <c r="R401" i="4"/>
  <c r="AI400" i="4"/>
  <c r="AH400" i="4"/>
  <c r="AG400" i="4"/>
  <c r="AF400" i="4"/>
  <c r="AE400" i="4"/>
  <c r="AD400" i="4"/>
  <c r="T400" i="4"/>
  <c r="R400" i="4"/>
  <c r="AR399" i="4"/>
  <c r="AQ399" i="4"/>
  <c r="AP399" i="4"/>
  <c r="AO399" i="4"/>
  <c r="AK399" i="4"/>
  <c r="AJ399" i="4"/>
  <c r="AI399" i="4"/>
  <c r="AH399" i="4"/>
  <c r="AG399" i="4"/>
  <c r="AF399" i="4"/>
  <c r="AE399" i="4"/>
  <c r="AD399" i="4"/>
  <c r="T399" i="4"/>
  <c r="R399" i="4"/>
  <c r="AI398" i="4"/>
  <c r="AH398" i="4"/>
  <c r="AG398" i="4"/>
  <c r="AF398" i="4"/>
  <c r="AE398" i="4"/>
  <c r="AD398" i="4"/>
  <c r="T398" i="4"/>
  <c r="R398" i="4"/>
  <c r="AI397" i="4"/>
  <c r="AH397" i="4"/>
  <c r="AF397" i="4"/>
  <c r="AG397" i="4" s="1"/>
  <c r="AE397" i="4"/>
  <c r="AD397" i="4"/>
  <c r="T397" i="4"/>
  <c r="R397" i="4"/>
  <c r="AR396" i="4"/>
  <c r="AQ396" i="4"/>
  <c r="AP396" i="4"/>
  <c r="AO396" i="4"/>
  <c r="AK396" i="4"/>
  <c r="AJ396" i="4"/>
  <c r="AI396" i="4"/>
  <c r="AH396" i="4"/>
  <c r="AF396" i="4"/>
  <c r="AG396" i="4" s="1"/>
  <c r="AE396" i="4"/>
  <c r="AD396" i="4"/>
  <c r="T396" i="4"/>
  <c r="R396" i="4"/>
  <c r="AI395" i="4"/>
  <c r="AH395" i="4"/>
  <c r="AF395" i="4"/>
  <c r="AG395" i="4" s="1"/>
  <c r="AE395" i="4"/>
  <c r="AD395" i="4"/>
  <c r="T395" i="4"/>
  <c r="R395" i="4"/>
  <c r="AI394" i="4"/>
  <c r="AH394" i="4"/>
  <c r="AG394" i="4"/>
  <c r="AF394" i="4"/>
  <c r="AE394" i="4"/>
  <c r="AD394" i="4"/>
  <c r="T394" i="4"/>
  <c r="R394" i="4"/>
  <c r="AR393" i="4"/>
  <c r="AQ393" i="4"/>
  <c r="AP393" i="4"/>
  <c r="AO393" i="4"/>
  <c r="AK393" i="4"/>
  <c r="AJ393" i="4"/>
  <c r="AI393" i="4"/>
  <c r="AH393" i="4"/>
  <c r="AG393" i="4"/>
  <c r="AF393" i="4"/>
  <c r="AE393" i="4"/>
  <c r="AD393" i="4"/>
  <c r="T393" i="4"/>
  <c r="R393" i="4"/>
  <c r="AI392" i="4"/>
  <c r="AH392" i="4"/>
  <c r="AG392" i="4"/>
  <c r="AF392" i="4"/>
  <c r="AE392" i="4"/>
  <c r="AD392" i="4"/>
  <c r="T392" i="4"/>
  <c r="R392" i="4"/>
  <c r="AI391" i="4"/>
  <c r="AH391" i="4"/>
  <c r="AF391" i="4"/>
  <c r="AG391" i="4" s="1"/>
  <c r="AE391" i="4"/>
  <c r="AD391" i="4"/>
  <c r="T391" i="4"/>
  <c r="R391" i="4"/>
  <c r="AR390" i="4"/>
  <c r="AQ390" i="4"/>
  <c r="AP390" i="4"/>
  <c r="AO390" i="4"/>
  <c r="AK390" i="4"/>
  <c r="AJ390" i="4"/>
  <c r="AI390" i="4"/>
  <c r="AH390" i="4"/>
  <c r="AF390" i="4"/>
  <c r="AG390" i="4" s="1"/>
  <c r="AE390" i="4"/>
  <c r="AD390" i="4"/>
  <c r="T390" i="4"/>
  <c r="R390" i="4"/>
  <c r="AI389" i="4"/>
  <c r="AH389" i="4"/>
  <c r="AF389" i="4"/>
  <c r="AG389" i="4" s="1"/>
  <c r="AE389" i="4"/>
  <c r="AD389" i="4"/>
  <c r="T389" i="4"/>
  <c r="R389" i="4"/>
  <c r="AI388" i="4"/>
  <c r="AH388" i="4"/>
  <c r="AG388" i="4"/>
  <c r="AF388" i="4"/>
  <c r="AE388" i="4"/>
  <c r="AD388" i="4"/>
  <c r="T388" i="4"/>
  <c r="R388" i="4"/>
  <c r="AR387" i="4"/>
  <c r="AQ387" i="4"/>
  <c r="AP387" i="4"/>
  <c r="AO387" i="4"/>
  <c r="AK387" i="4"/>
  <c r="AJ387" i="4"/>
  <c r="AI387" i="4"/>
  <c r="AH387" i="4"/>
  <c r="AG387" i="4"/>
  <c r="AF387" i="4"/>
  <c r="AE387" i="4"/>
  <c r="AD387" i="4"/>
  <c r="T387" i="4"/>
  <c r="R387" i="4"/>
  <c r="AI386" i="4"/>
  <c r="AH386" i="4"/>
  <c r="AF386" i="4"/>
  <c r="AG386" i="4" s="1"/>
  <c r="AE386" i="4"/>
  <c r="AD386" i="4"/>
  <c r="T386" i="4"/>
  <c r="R386" i="4"/>
  <c r="AI385" i="4"/>
  <c r="AH385" i="4"/>
  <c r="AF385" i="4"/>
  <c r="AG385" i="4" s="1"/>
  <c r="AE385" i="4"/>
  <c r="AD385" i="4"/>
  <c r="T385" i="4"/>
  <c r="R385" i="4"/>
  <c r="AR384" i="4"/>
  <c r="AQ384" i="4"/>
  <c r="AP384" i="4"/>
  <c r="AO384" i="4"/>
  <c r="AK384" i="4"/>
  <c r="AJ384" i="4"/>
  <c r="AI384" i="4"/>
  <c r="AH384" i="4"/>
  <c r="AG384" i="4"/>
  <c r="AF384" i="4"/>
  <c r="AE384" i="4"/>
  <c r="AD384" i="4"/>
  <c r="T384" i="4"/>
  <c r="R384" i="4"/>
  <c r="AI383" i="4"/>
  <c r="AH383" i="4"/>
  <c r="AF383" i="4"/>
  <c r="AG383" i="4" s="1"/>
  <c r="AE383" i="4"/>
  <c r="AD383" i="4"/>
  <c r="T383" i="4"/>
  <c r="R383" i="4"/>
  <c r="AI382" i="4"/>
  <c r="AH382" i="4"/>
  <c r="AF382" i="4"/>
  <c r="AG382" i="4" s="1"/>
  <c r="AE382" i="4"/>
  <c r="AD382" i="4"/>
  <c r="T382" i="4"/>
  <c r="R382" i="4"/>
  <c r="AR381" i="4"/>
  <c r="AQ381" i="4"/>
  <c r="AP381" i="4"/>
  <c r="AO381" i="4"/>
  <c r="AK381" i="4"/>
  <c r="AJ381" i="4"/>
  <c r="AI381" i="4"/>
  <c r="AH381" i="4"/>
  <c r="AG381" i="4"/>
  <c r="AF381" i="4"/>
  <c r="AE381" i="4"/>
  <c r="AD381" i="4"/>
  <c r="T381" i="4"/>
  <c r="R381" i="4"/>
  <c r="AI380" i="4"/>
  <c r="AH380" i="4"/>
  <c r="AG380" i="4"/>
  <c r="AF380" i="4"/>
  <c r="AE380" i="4"/>
  <c r="AD380" i="4"/>
  <c r="T380" i="4"/>
  <c r="R380" i="4"/>
  <c r="AI379" i="4"/>
  <c r="AH379" i="4"/>
  <c r="AF379" i="4"/>
  <c r="AG379" i="4" s="1"/>
  <c r="AE379" i="4"/>
  <c r="AD379" i="4"/>
  <c r="T379" i="4"/>
  <c r="R379" i="4"/>
  <c r="AR378" i="4"/>
  <c r="AQ378" i="4"/>
  <c r="AP378" i="4"/>
  <c r="AO378" i="4"/>
  <c r="AK378" i="4"/>
  <c r="AJ378" i="4"/>
  <c r="AI378" i="4"/>
  <c r="AH378" i="4"/>
  <c r="AF378" i="4"/>
  <c r="AG378" i="4" s="1"/>
  <c r="AE378" i="4"/>
  <c r="AD378" i="4"/>
  <c r="T378" i="4"/>
  <c r="R378" i="4"/>
  <c r="AI377" i="4"/>
  <c r="AH377" i="4"/>
  <c r="AF377" i="4"/>
  <c r="AG377" i="4" s="1"/>
  <c r="AE377" i="4"/>
  <c r="AD377" i="4"/>
  <c r="T377" i="4"/>
  <c r="R377" i="4"/>
  <c r="AI376" i="4"/>
  <c r="AH376" i="4"/>
  <c r="AG376" i="4"/>
  <c r="AF376" i="4"/>
  <c r="AE376" i="4"/>
  <c r="AD376" i="4"/>
  <c r="T376" i="4"/>
  <c r="R376" i="4"/>
  <c r="AR375" i="4"/>
  <c r="AQ375" i="4"/>
  <c r="AP375" i="4"/>
  <c r="AO375" i="4"/>
  <c r="AK375" i="4"/>
  <c r="AJ375" i="4"/>
  <c r="AI375" i="4"/>
  <c r="AH375" i="4"/>
  <c r="AF375" i="4"/>
  <c r="AG375" i="4" s="1"/>
  <c r="AE375" i="4"/>
  <c r="AD375" i="4"/>
  <c r="T375" i="4"/>
  <c r="R375" i="4"/>
  <c r="AI374" i="4"/>
  <c r="AH374" i="4"/>
  <c r="AG374" i="4"/>
  <c r="AF374" i="4"/>
  <c r="AE374" i="4"/>
  <c r="AD374" i="4"/>
  <c r="T374" i="4"/>
  <c r="R374" i="4"/>
  <c r="AI373" i="4"/>
  <c r="AH373" i="4"/>
  <c r="AF373" i="4"/>
  <c r="AG373" i="4" s="1"/>
  <c r="AE373" i="4"/>
  <c r="AD373" i="4"/>
  <c r="T373" i="4"/>
  <c r="R373" i="4"/>
  <c r="AR372" i="4"/>
  <c r="AQ372" i="4"/>
  <c r="AP372" i="4"/>
  <c r="AO372" i="4"/>
  <c r="AK372" i="4"/>
  <c r="AJ372" i="4"/>
  <c r="AI372" i="4"/>
  <c r="AH372" i="4"/>
  <c r="AF372" i="4"/>
  <c r="AG372" i="4" s="1"/>
  <c r="AE372" i="4"/>
  <c r="AD372" i="4"/>
  <c r="T372" i="4"/>
  <c r="R372" i="4"/>
  <c r="AI371" i="4"/>
  <c r="AH371" i="4"/>
  <c r="AF371" i="4"/>
  <c r="AG371" i="4" s="1"/>
  <c r="AE371" i="4"/>
  <c r="AD371" i="4"/>
  <c r="T371" i="4"/>
  <c r="R371" i="4"/>
  <c r="AI370" i="4"/>
  <c r="AH370" i="4"/>
  <c r="AG370" i="4"/>
  <c r="AF370" i="4"/>
  <c r="AE370" i="4"/>
  <c r="AD370" i="4"/>
  <c r="T370" i="4"/>
  <c r="R370" i="4"/>
  <c r="AR369" i="4"/>
  <c r="AQ369" i="4"/>
  <c r="AP369" i="4"/>
  <c r="AO369" i="4"/>
  <c r="AK369" i="4"/>
  <c r="AJ369" i="4"/>
  <c r="AI369" i="4"/>
  <c r="AH369" i="4"/>
  <c r="AG369" i="4"/>
  <c r="AF369" i="4"/>
  <c r="AE369" i="4"/>
  <c r="AD369" i="4"/>
  <c r="T369" i="4"/>
  <c r="R369" i="4"/>
  <c r="AI368" i="4"/>
  <c r="AH368" i="4"/>
  <c r="AG368" i="4"/>
  <c r="AF368" i="4"/>
  <c r="AE368" i="4"/>
  <c r="AD368" i="4"/>
  <c r="T368" i="4"/>
  <c r="R368" i="4"/>
  <c r="AI367" i="4"/>
  <c r="AH367" i="4"/>
  <c r="AF367" i="4"/>
  <c r="AG367" i="4" s="1"/>
  <c r="AE367" i="4"/>
  <c r="AD367" i="4"/>
  <c r="T367" i="4"/>
  <c r="R367" i="4"/>
  <c r="AR366" i="4"/>
  <c r="AQ366" i="4"/>
  <c r="AP366" i="4"/>
  <c r="AO366" i="4"/>
  <c r="AK366" i="4"/>
  <c r="AJ366" i="4"/>
  <c r="AI366" i="4"/>
  <c r="AH366" i="4"/>
  <c r="AG366" i="4"/>
  <c r="AF366" i="4"/>
  <c r="AE366" i="4"/>
  <c r="AD366" i="4"/>
  <c r="T366" i="4"/>
  <c r="R366" i="4"/>
  <c r="AI365" i="4"/>
  <c r="AH365" i="4"/>
  <c r="AF365" i="4"/>
  <c r="AG365" i="4" s="1"/>
  <c r="AE365" i="4"/>
  <c r="AD365" i="4"/>
  <c r="T365" i="4"/>
  <c r="R365" i="4"/>
  <c r="AI364" i="4"/>
  <c r="AH364" i="4"/>
  <c r="AG364" i="4"/>
  <c r="AF364" i="4"/>
  <c r="AE364" i="4"/>
  <c r="AD364" i="4"/>
  <c r="T364" i="4"/>
  <c r="R364" i="4"/>
  <c r="AR363" i="4"/>
  <c r="AQ363" i="4"/>
  <c r="AP363" i="4"/>
  <c r="AO363" i="4"/>
  <c r="AK363" i="4"/>
  <c r="AJ363" i="4"/>
  <c r="AI363" i="4"/>
  <c r="AH363" i="4"/>
  <c r="AG363" i="4"/>
  <c r="AF363" i="4"/>
  <c r="AE363" i="4"/>
  <c r="AD363" i="4"/>
  <c r="T363" i="4"/>
  <c r="R363" i="4"/>
  <c r="AI362" i="4"/>
  <c r="AH362" i="4"/>
  <c r="AG362" i="4"/>
  <c r="AF362" i="4"/>
  <c r="AE362" i="4"/>
  <c r="AD362" i="4"/>
  <c r="T362" i="4"/>
  <c r="R362" i="4"/>
  <c r="AI361" i="4"/>
  <c r="AH361" i="4"/>
  <c r="AF361" i="4"/>
  <c r="AG361" i="4" s="1"/>
  <c r="AE361" i="4"/>
  <c r="AD361" i="4"/>
  <c r="T361" i="4"/>
  <c r="R361" i="4"/>
  <c r="AR360" i="4"/>
  <c r="AQ360" i="4"/>
  <c r="AP360" i="4"/>
  <c r="AO360" i="4"/>
  <c r="AK360" i="4"/>
  <c r="AJ360" i="4"/>
  <c r="AI360" i="4"/>
  <c r="AH360" i="4"/>
  <c r="AF360" i="4"/>
  <c r="AG360" i="4" s="1"/>
  <c r="AE360" i="4"/>
  <c r="AD360" i="4"/>
  <c r="T360" i="4"/>
  <c r="R360" i="4"/>
  <c r="AI359" i="4"/>
  <c r="AH359" i="4"/>
  <c r="AF359" i="4"/>
  <c r="AG359" i="4" s="1"/>
  <c r="AE359" i="4"/>
  <c r="AD359" i="4"/>
  <c r="T359" i="4"/>
  <c r="R359" i="4"/>
  <c r="AI358" i="4"/>
  <c r="AH358" i="4"/>
  <c r="AG358" i="4"/>
  <c r="AF358" i="4"/>
  <c r="AE358" i="4"/>
  <c r="AD358" i="4"/>
  <c r="T358" i="4"/>
  <c r="R358" i="4"/>
  <c r="AR357" i="4"/>
  <c r="AQ357" i="4"/>
  <c r="AP357" i="4"/>
  <c r="AO357" i="4"/>
  <c r="AK357" i="4"/>
  <c r="AJ357" i="4"/>
  <c r="AI357" i="4"/>
  <c r="AH357" i="4"/>
  <c r="AG357" i="4"/>
  <c r="AF357" i="4"/>
  <c r="AE357" i="4"/>
  <c r="AD357" i="4"/>
  <c r="T357" i="4"/>
  <c r="R357" i="4"/>
  <c r="AI356" i="4"/>
  <c r="AH356" i="4"/>
  <c r="AG356" i="4"/>
  <c r="AF356" i="4"/>
  <c r="AE356" i="4"/>
  <c r="AD356" i="4"/>
  <c r="T356" i="4"/>
  <c r="R356" i="4"/>
  <c r="AI355" i="4"/>
  <c r="AH355" i="4"/>
  <c r="AF355" i="4"/>
  <c r="AG355" i="4" s="1"/>
  <c r="AE355" i="4"/>
  <c r="AD355" i="4"/>
  <c r="T355" i="4"/>
  <c r="R355" i="4"/>
  <c r="AR354" i="4"/>
  <c r="AQ354" i="4"/>
  <c r="AP354" i="4"/>
  <c r="AO354" i="4"/>
  <c r="AK354" i="4"/>
  <c r="AJ354" i="4"/>
  <c r="AI354" i="4"/>
  <c r="AH354" i="4"/>
  <c r="AF354" i="4"/>
  <c r="AG354" i="4" s="1"/>
  <c r="AE354" i="4"/>
  <c r="AD354" i="4"/>
  <c r="T354" i="4"/>
  <c r="R354" i="4"/>
  <c r="AI353" i="4"/>
  <c r="AH353" i="4"/>
  <c r="AF353" i="4"/>
  <c r="AG353" i="4" s="1"/>
  <c r="AE353" i="4"/>
  <c r="AD353" i="4"/>
  <c r="T353" i="4"/>
  <c r="R353" i="4"/>
  <c r="AI352" i="4"/>
  <c r="AH352" i="4"/>
  <c r="AG352" i="4"/>
  <c r="AF352" i="4"/>
  <c r="AE352" i="4"/>
  <c r="AD352" i="4"/>
  <c r="T352" i="4"/>
  <c r="R352" i="4"/>
  <c r="AR351" i="4"/>
  <c r="AQ351" i="4"/>
  <c r="AP351" i="4"/>
  <c r="AO351" i="4"/>
  <c r="AK351" i="4"/>
  <c r="AJ351" i="4"/>
  <c r="AI351" i="4"/>
  <c r="AH351" i="4"/>
  <c r="AG351" i="4"/>
  <c r="AF351" i="4"/>
  <c r="AE351" i="4"/>
  <c r="AD351" i="4"/>
  <c r="T351" i="4"/>
  <c r="R351" i="4"/>
  <c r="AI350" i="4"/>
  <c r="AH350" i="4"/>
  <c r="AF350" i="4"/>
  <c r="AG350" i="4" s="1"/>
  <c r="AE350" i="4"/>
  <c r="AD350" i="4"/>
  <c r="T350" i="4"/>
  <c r="R350" i="4"/>
  <c r="AI349" i="4"/>
  <c r="AH349" i="4"/>
  <c r="AF349" i="4"/>
  <c r="AG349" i="4" s="1"/>
  <c r="AE349" i="4"/>
  <c r="AD349" i="4"/>
  <c r="T349" i="4"/>
  <c r="R349" i="4"/>
  <c r="AR348" i="4"/>
  <c r="AQ348" i="4"/>
  <c r="AP348" i="4"/>
  <c r="AO348" i="4"/>
  <c r="AK348" i="4"/>
  <c r="AJ348" i="4"/>
  <c r="AI348" i="4"/>
  <c r="AH348" i="4"/>
  <c r="AG348" i="4"/>
  <c r="AF348" i="4"/>
  <c r="AE348" i="4"/>
  <c r="AD348" i="4"/>
  <c r="T348" i="4"/>
  <c r="R348" i="4"/>
  <c r="AI347" i="4"/>
  <c r="AH347" i="4"/>
  <c r="AF347" i="4"/>
  <c r="AG347" i="4" s="1"/>
  <c r="AE347" i="4"/>
  <c r="AD347" i="4"/>
  <c r="T347" i="4"/>
  <c r="R347" i="4"/>
  <c r="AI346" i="4"/>
  <c r="AH346" i="4"/>
  <c r="AF346" i="4"/>
  <c r="AG346" i="4" s="1"/>
  <c r="AE346" i="4"/>
  <c r="AD346" i="4"/>
  <c r="T346" i="4"/>
  <c r="R346" i="4"/>
  <c r="AR345" i="4"/>
  <c r="AQ345" i="4"/>
  <c r="AP345" i="4"/>
  <c r="AO345" i="4"/>
  <c r="AK345" i="4"/>
  <c r="AJ345" i="4"/>
  <c r="AI345" i="4"/>
  <c r="AH345" i="4"/>
  <c r="AG345" i="4"/>
  <c r="AF345" i="4"/>
  <c r="AE345" i="4"/>
  <c r="AD345" i="4"/>
  <c r="T345" i="4"/>
  <c r="R345" i="4"/>
  <c r="AI344" i="4"/>
  <c r="AH344" i="4"/>
  <c r="AG344" i="4"/>
  <c r="AF344" i="4"/>
  <c r="AE344" i="4"/>
  <c r="AD344" i="4"/>
  <c r="T344" i="4"/>
  <c r="R344" i="4"/>
  <c r="AI343" i="4"/>
  <c r="AH343" i="4"/>
  <c r="AF343" i="4"/>
  <c r="AG343" i="4" s="1"/>
  <c r="AE343" i="4"/>
  <c r="AD343" i="4"/>
  <c r="T343" i="4"/>
  <c r="R343" i="4"/>
  <c r="AR342" i="4"/>
  <c r="AQ342" i="4"/>
  <c r="AP342" i="4"/>
  <c r="AO342" i="4"/>
  <c r="AK342" i="4"/>
  <c r="AJ342" i="4"/>
  <c r="AI342" i="4"/>
  <c r="AH342" i="4"/>
  <c r="AF342" i="4"/>
  <c r="AG342" i="4" s="1"/>
  <c r="AE342" i="4"/>
  <c r="AD342" i="4"/>
  <c r="T342" i="4"/>
  <c r="R342" i="4"/>
  <c r="AI341" i="4"/>
  <c r="AH341" i="4"/>
  <c r="AF341" i="4"/>
  <c r="AG341" i="4" s="1"/>
  <c r="AE341" i="4"/>
  <c r="AD341" i="4"/>
  <c r="T341" i="4"/>
  <c r="R341" i="4"/>
  <c r="AI340" i="4"/>
  <c r="AH340" i="4"/>
  <c r="AG340" i="4"/>
  <c r="AF340" i="4"/>
  <c r="AE340" i="4"/>
  <c r="AD340" i="4"/>
  <c r="T340" i="4"/>
  <c r="R340" i="4"/>
  <c r="AR339" i="4"/>
  <c r="AQ339" i="4"/>
  <c r="AP339" i="4"/>
  <c r="AO339" i="4"/>
  <c r="AK339" i="4"/>
  <c r="AJ339" i="4"/>
  <c r="AI339" i="4"/>
  <c r="AH339" i="4"/>
  <c r="AF339" i="4"/>
  <c r="AG339" i="4" s="1"/>
  <c r="AE339" i="4"/>
  <c r="AD339" i="4"/>
  <c r="T339" i="4"/>
  <c r="R339" i="4"/>
  <c r="AI338" i="4"/>
  <c r="AH338" i="4"/>
  <c r="AG338" i="4"/>
  <c r="AF338" i="4"/>
  <c r="AE338" i="4"/>
  <c r="AD338" i="4"/>
  <c r="T338" i="4"/>
  <c r="R338" i="4"/>
  <c r="AI337" i="4"/>
  <c r="AH337" i="4"/>
  <c r="AF337" i="4"/>
  <c r="AG337" i="4" s="1"/>
  <c r="AE337" i="4"/>
  <c r="AD337" i="4"/>
  <c r="T337" i="4"/>
  <c r="R337" i="4"/>
  <c r="AR336" i="4"/>
  <c r="AQ336" i="4"/>
  <c r="AP336" i="4"/>
  <c r="AO336" i="4"/>
  <c r="AK336" i="4"/>
  <c r="AJ336" i="4"/>
  <c r="AI336" i="4"/>
  <c r="AH336" i="4"/>
  <c r="AF336" i="4"/>
  <c r="AG336" i="4" s="1"/>
  <c r="AE336" i="4"/>
  <c r="AD336" i="4"/>
  <c r="T336" i="4"/>
  <c r="R336" i="4"/>
  <c r="AI335" i="4"/>
  <c r="AH335" i="4"/>
  <c r="AF335" i="4"/>
  <c r="AG335" i="4" s="1"/>
  <c r="AE335" i="4"/>
  <c r="AD335" i="4"/>
  <c r="T335" i="4"/>
  <c r="R335" i="4"/>
  <c r="AI334" i="4"/>
  <c r="AH334" i="4"/>
  <c r="AG334" i="4"/>
  <c r="AF334" i="4"/>
  <c r="AE334" i="4"/>
  <c r="AD334" i="4"/>
  <c r="T334" i="4"/>
  <c r="R334" i="4"/>
  <c r="AR333" i="4"/>
  <c r="AQ333" i="4"/>
  <c r="AP333" i="4"/>
  <c r="AO333" i="4"/>
  <c r="AK333" i="4"/>
  <c r="AJ333" i="4"/>
  <c r="AI333" i="4"/>
  <c r="AH333" i="4"/>
  <c r="AG333" i="4"/>
  <c r="AF333" i="4"/>
  <c r="AE333" i="4"/>
  <c r="AD333" i="4"/>
  <c r="T333" i="4"/>
  <c r="R333" i="4"/>
  <c r="AI332" i="4"/>
  <c r="AH332" i="4"/>
  <c r="AG332" i="4"/>
  <c r="AF332" i="4"/>
  <c r="AE332" i="4"/>
  <c r="AD332" i="4"/>
  <c r="T332" i="4"/>
  <c r="R332" i="4"/>
  <c r="AI331" i="4"/>
  <c r="AH331" i="4"/>
  <c r="AF331" i="4"/>
  <c r="AG331" i="4" s="1"/>
  <c r="AE331" i="4"/>
  <c r="AD331" i="4"/>
  <c r="T331" i="4"/>
  <c r="R331" i="4"/>
  <c r="AR330" i="4"/>
  <c r="AQ330" i="4"/>
  <c r="AP330" i="4"/>
  <c r="AO330" i="4"/>
  <c r="AK330" i="4"/>
  <c r="AJ330" i="4"/>
  <c r="AI330" i="4"/>
  <c r="AH330" i="4"/>
  <c r="AG330" i="4"/>
  <c r="AF330" i="4"/>
  <c r="AE330" i="4"/>
  <c r="AD330" i="4"/>
  <c r="T330" i="4"/>
  <c r="R330" i="4"/>
  <c r="AI329" i="4"/>
  <c r="AH329" i="4"/>
  <c r="AF329" i="4"/>
  <c r="AG329" i="4" s="1"/>
  <c r="AE329" i="4"/>
  <c r="AD329" i="4"/>
  <c r="T329" i="4"/>
  <c r="R329" i="4"/>
  <c r="AI328" i="4"/>
  <c r="AH328" i="4"/>
  <c r="AG328" i="4"/>
  <c r="AF328" i="4"/>
  <c r="AE328" i="4"/>
  <c r="AD328" i="4"/>
  <c r="T328" i="4"/>
  <c r="R328" i="4"/>
  <c r="AR327" i="4"/>
  <c r="AQ327" i="4"/>
  <c r="AP327" i="4"/>
  <c r="AO327" i="4"/>
  <c r="AK327" i="4"/>
  <c r="AJ327" i="4"/>
  <c r="AI327" i="4"/>
  <c r="AH327" i="4"/>
  <c r="AG327" i="4"/>
  <c r="AF327" i="4"/>
  <c r="AE327" i="4"/>
  <c r="AD327" i="4"/>
  <c r="T327" i="4"/>
  <c r="R327" i="4"/>
  <c r="AI326" i="4"/>
  <c r="AH326" i="4"/>
  <c r="AG326" i="4"/>
  <c r="AF326" i="4"/>
  <c r="AE326" i="4"/>
  <c r="AD326" i="4"/>
  <c r="T326" i="4"/>
  <c r="R326" i="4"/>
  <c r="AI325" i="4"/>
  <c r="AH325" i="4"/>
  <c r="AF325" i="4"/>
  <c r="AG325" i="4" s="1"/>
  <c r="AE325" i="4"/>
  <c r="AD325" i="4"/>
  <c r="T325" i="4"/>
  <c r="R325" i="4"/>
  <c r="AR324" i="4"/>
  <c r="AQ324" i="4"/>
  <c r="AP324" i="4"/>
  <c r="AO324" i="4"/>
  <c r="AK324" i="4"/>
  <c r="AJ324" i="4"/>
  <c r="AI324" i="4"/>
  <c r="AH324" i="4"/>
  <c r="AF324" i="4"/>
  <c r="AG324" i="4" s="1"/>
  <c r="AE324" i="4"/>
  <c r="AD324" i="4"/>
  <c r="T324" i="4"/>
  <c r="R324" i="4"/>
  <c r="AI323" i="4"/>
  <c r="AH323" i="4"/>
  <c r="AF323" i="4"/>
  <c r="AG323" i="4" s="1"/>
  <c r="AE323" i="4"/>
  <c r="AD323" i="4"/>
  <c r="T323" i="4"/>
  <c r="R323" i="4"/>
  <c r="AI322" i="4"/>
  <c r="AH322" i="4"/>
  <c r="AG322" i="4"/>
  <c r="AF322" i="4"/>
  <c r="AE322" i="4"/>
  <c r="AD322" i="4"/>
  <c r="T322" i="4"/>
  <c r="R322" i="4"/>
  <c r="AR321" i="4"/>
  <c r="AQ321" i="4"/>
  <c r="AP321" i="4"/>
  <c r="AO321" i="4"/>
  <c r="AK321" i="4"/>
  <c r="AJ321" i="4"/>
  <c r="AI321" i="4"/>
  <c r="AH321" i="4"/>
  <c r="AG321" i="4"/>
  <c r="AF321" i="4"/>
  <c r="AE321" i="4"/>
  <c r="AD321" i="4"/>
  <c r="T321" i="4"/>
  <c r="R321" i="4"/>
  <c r="AI320" i="4"/>
  <c r="AH320" i="4"/>
  <c r="L101" i="7" s="1"/>
  <c r="AG320" i="4"/>
  <c r="AF320" i="4"/>
  <c r="AE320" i="4"/>
  <c r="AD320" i="4"/>
  <c r="T320" i="4"/>
  <c r="R320" i="4"/>
  <c r="AI319" i="4"/>
  <c r="AH319" i="4"/>
  <c r="K101" i="7" s="1"/>
  <c r="AF319" i="4"/>
  <c r="AG319" i="4" s="1"/>
  <c r="AE319" i="4"/>
  <c r="AD319" i="4"/>
  <c r="T319" i="4"/>
  <c r="R319" i="4"/>
  <c r="AR318" i="4"/>
  <c r="AQ318" i="4" s="1"/>
  <c r="AP318" i="4"/>
  <c r="AO318" i="4" s="1"/>
  <c r="AK318" i="4"/>
  <c r="AJ318" i="4"/>
  <c r="AI318" i="4"/>
  <c r="AH318" i="4"/>
  <c r="J101" i="7" s="1"/>
  <c r="AF318" i="4"/>
  <c r="AG318" i="4" s="1"/>
  <c r="AE318" i="4"/>
  <c r="AD318" i="4"/>
  <c r="T318" i="4"/>
  <c r="R318" i="4"/>
  <c r="AI317" i="4"/>
  <c r="AH317" i="4"/>
  <c r="L100" i="7" s="1"/>
  <c r="AF317" i="4"/>
  <c r="AG317" i="4" s="1"/>
  <c r="AE317" i="4"/>
  <c r="AD317" i="4"/>
  <c r="T317" i="4"/>
  <c r="R317" i="4"/>
  <c r="AI316" i="4"/>
  <c r="AH316" i="4"/>
  <c r="K100" i="7" s="1"/>
  <c r="AG316" i="4"/>
  <c r="AF316" i="4"/>
  <c r="AE316" i="4"/>
  <c r="AD316" i="4"/>
  <c r="T316" i="4"/>
  <c r="R316" i="4"/>
  <c r="AR315" i="4"/>
  <c r="AQ315" i="4"/>
  <c r="AP315" i="4"/>
  <c r="AO315" i="4"/>
  <c r="AK315" i="4"/>
  <c r="AJ315" i="4"/>
  <c r="AI315" i="4"/>
  <c r="AH315" i="4"/>
  <c r="J100" i="7" s="1"/>
  <c r="AG315" i="4"/>
  <c r="AF315" i="4"/>
  <c r="AE315" i="4"/>
  <c r="AD315" i="4"/>
  <c r="T315" i="4"/>
  <c r="R315" i="4"/>
  <c r="AI314" i="4"/>
  <c r="AH314" i="4"/>
  <c r="L99" i="7" s="1"/>
  <c r="AF314" i="4"/>
  <c r="AG314" i="4" s="1"/>
  <c r="AE314" i="4"/>
  <c r="AD314" i="4"/>
  <c r="T314" i="4"/>
  <c r="R314" i="4"/>
  <c r="AI313" i="4"/>
  <c r="AH313" i="4"/>
  <c r="K99" i="7" s="1"/>
  <c r="AF313" i="4"/>
  <c r="AG313" i="4" s="1"/>
  <c r="AE313" i="4"/>
  <c r="AD313" i="4"/>
  <c r="T313" i="4"/>
  <c r="R313" i="4"/>
  <c r="AR312" i="4"/>
  <c r="AQ312" i="4"/>
  <c r="AP312" i="4"/>
  <c r="AO312" i="4"/>
  <c r="AK312" i="4"/>
  <c r="AJ312" i="4"/>
  <c r="AI312" i="4"/>
  <c r="AH312" i="4"/>
  <c r="J99" i="7" s="1"/>
  <c r="AG312" i="4"/>
  <c r="AF312" i="4"/>
  <c r="AE312" i="4"/>
  <c r="AD312" i="4"/>
  <c r="T312" i="4"/>
  <c r="R312" i="4"/>
  <c r="AI311" i="4"/>
  <c r="AH311" i="4"/>
  <c r="L98" i="7" s="1"/>
  <c r="AF311" i="4"/>
  <c r="AG311" i="4" s="1"/>
  <c r="AE311" i="4"/>
  <c r="AD311" i="4"/>
  <c r="T311" i="4"/>
  <c r="R311" i="4"/>
  <c r="AI310" i="4"/>
  <c r="AH310" i="4"/>
  <c r="K98" i="7" s="1"/>
  <c r="AF310" i="4"/>
  <c r="AG310" i="4" s="1"/>
  <c r="AE310" i="4"/>
  <c r="AD310" i="4"/>
  <c r="T310" i="4"/>
  <c r="R310" i="4"/>
  <c r="AR309" i="4"/>
  <c r="AQ309" i="4"/>
  <c r="AP309" i="4"/>
  <c r="AO309" i="4"/>
  <c r="AK309" i="4"/>
  <c r="AJ309" i="4"/>
  <c r="AI309" i="4"/>
  <c r="AH309" i="4"/>
  <c r="J98" i="7" s="1"/>
  <c r="AG309" i="4"/>
  <c r="AF309" i="4"/>
  <c r="AE309" i="4"/>
  <c r="AD309" i="4"/>
  <c r="T309" i="4"/>
  <c r="R309" i="4"/>
  <c r="AI308" i="4"/>
  <c r="AH308" i="4"/>
  <c r="L97" i="7" s="1"/>
  <c r="AF308" i="4"/>
  <c r="AG308" i="4" s="1"/>
  <c r="AE308" i="4"/>
  <c r="AD308" i="4"/>
  <c r="T308" i="4"/>
  <c r="R308" i="4"/>
  <c r="AI307" i="4"/>
  <c r="AH307" i="4"/>
  <c r="K97" i="7" s="1"/>
  <c r="AF307" i="4"/>
  <c r="AG307" i="4" s="1"/>
  <c r="AE307" i="4"/>
  <c r="AD307" i="4"/>
  <c r="T307" i="4"/>
  <c r="R307" i="4"/>
  <c r="AR306" i="4"/>
  <c r="AQ306" i="4"/>
  <c r="AP306" i="4"/>
  <c r="AO306" i="4"/>
  <c r="AK306" i="4"/>
  <c r="AJ306" i="4"/>
  <c r="AI306" i="4"/>
  <c r="AH306" i="4"/>
  <c r="J97" i="7" s="1"/>
  <c r="AF306" i="4"/>
  <c r="AG306" i="4" s="1"/>
  <c r="AE306" i="4"/>
  <c r="AD306" i="4"/>
  <c r="T306" i="4"/>
  <c r="R306" i="4"/>
  <c r="AI305" i="4"/>
  <c r="AH305" i="4"/>
  <c r="L96" i="7" s="1"/>
  <c r="AF305" i="4"/>
  <c r="AG305" i="4" s="1"/>
  <c r="AE305" i="4"/>
  <c r="AD305" i="4"/>
  <c r="T305" i="4"/>
  <c r="R305" i="4"/>
  <c r="AI304" i="4"/>
  <c r="AH304" i="4"/>
  <c r="K96" i="7" s="1"/>
  <c r="AF304" i="4"/>
  <c r="AG304" i="4" s="1"/>
  <c r="AE304" i="4"/>
  <c r="AD304" i="4"/>
  <c r="T304" i="4"/>
  <c r="R304" i="4"/>
  <c r="AR303" i="4"/>
  <c r="AQ303" i="4"/>
  <c r="AP303" i="4"/>
  <c r="AO303" i="4"/>
  <c r="AK303" i="4"/>
  <c r="AJ303" i="4"/>
  <c r="AI303" i="4"/>
  <c r="AH303" i="4"/>
  <c r="J96" i="7" s="1"/>
  <c r="AF303" i="4"/>
  <c r="AG303" i="4" s="1"/>
  <c r="AE303" i="4"/>
  <c r="AD303" i="4"/>
  <c r="T303" i="4"/>
  <c r="R303" i="4"/>
  <c r="AI302" i="4"/>
  <c r="AH302" i="4"/>
  <c r="L95" i="7" s="1"/>
  <c r="AG302" i="4"/>
  <c r="AF302" i="4"/>
  <c r="AE302" i="4"/>
  <c r="AD302" i="4"/>
  <c r="T302" i="4"/>
  <c r="R302" i="4"/>
  <c r="AI301" i="4"/>
  <c r="AH301" i="4"/>
  <c r="K95" i="7" s="1"/>
  <c r="AF301" i="4"/>
  <c r="AG301" i="4" s="1"/>
  <c r="AE301" i="4"/>
  <c r="AD301" i="4"/>
  <c r="T301" i="4"/>
  <c r="R301" i="4"/>
  <c r="AR300" i="4"/>
  <c r="AQ300" i="4"/>
  <c r="AP300" i="4"/>
  <c r="AO300" i="4"/>
  <c r="AK300" i="4"/>
  <c r="AJ300" i="4"/>
  <c r="AI300" i="4"/>
  <c r="AH300" i="4"/>
  <c r="J95" i="7" s="1"/>
  <c r="AF300" i="4"/>
  <c r="AG300" i="4" s="1"/>
  <c r="AE300" i="4"/>
  <c r="AD300" i="4"/>
  <c r="T300" i="4"/>
  <c r="R300" i="4"/>
  <c r="AI299" i="4"/>
  <c r="AH299" i="4"/>
  <c r="L94" i="7" s="1"/>
  <c r="AF299" i="4"/>
  <c r="AG299" i="4" s="1"/>
  <c r="AE299" i="4"/>
  <c r="AD299" i="4"/>
  <c r="T299" i="4"/>
  <c r="R299" i="4"/>
  <c r="AI298" i="4"/>
  <c r="AH298" i="4"/>
  <c r="K94" i="7" s="1"/>
  <c r="AG298" i="4"/>
  <c r="AF298" i="4"/>
  <c r="AE298" i="4"/>
  <c r="AD298" i="4"/>
  <c r="T298" i="4"/>
  <c r="R298" i="4"/>
  <c r="AR297" i="4"/>
  <c r="AQ297" i="4"/>
  <c r="AP297" i="4"/>
  <c r="AO297" i="4"/>
  <c r="AK297" i="4"/>
  <c r="AJ297" i="4"/>
  <c r="AI297" i="4"/>
  <c r="AH297" i="4"/>
  <c r="J94" i="7" s="1"/>
  <c r="AF297" i="4"/>
  <c r="AG297" i="4" s="1"/>
  <c r="AE297" i="4"/>
  <c r="AD297" i="4"/>
  <c r="T297" i="4"/>
  <c r="R297" i="4"/>
  <c r="AI296" i="4"/>
  <c r="AH296" i="4"/>
  <c r="L93" i="7" s="1"/>
  <c r="AG296" i="4"/>
  <c r="AF296" i="4"/>
  <c r="AE296" i="4"/>
  <c r="AD296" i="4"/>
  <c r="T296" i="4"/>
  <c r="R296" i="4"/>
  <c r="AI295" i="4"/>
  <c r="AH295" i="4"/>
  <c r="K93" i="7" s="1"/>
  <c r="AF295" i="4"/>
  <c r="AG295" i="4" s="1"/>
  <c r="AE295" i="4"/>
  <c r="AD295" i="4"/>
  <c r="T295" i="4"/>
  <c r="R295" i="4"/>
  <c r="AR294" i="4"/>
  <c r="AQ294" i="4"/>
  <c r="AP294" i="4"/>
  <c r="AO294" i="4"/>
  <c r="AK294" i="4"/>
  <c r="AJ294" i="4"/>
  <c r="AI294" i="4"/>
  <c r="AH294" i="4"/>
  <c r="J93" i="7" s="1"/>
  <c r="AG294" i="4"/>
  <c r="AF294" i="4"/>
  <c r="AE294" i="4"/>
  <c r="AD294" i="4"/>
  <c r="T294" i="4"/>
  <c r="R294" i="4"/>
  <c r="AI293" i="4"/>
  <c r="AH293" i="4"/>
  <c r="L92" i="7" s="1"/>
  <c r="AF293" i="4"/>
  <c r="AG293" i="4" s="1"/>
  <c r="AE293" i="4"/>
  <c r="AD293" i="4"/>
  <c r="T293" i="4"/>
  <c r="R293" i="4"/>
  <c r="AI292" i="4"/>
  <c r="AH292" i="4"/>
  <c r="K92" i="7" s="1"/>
  <c r="AG292" i="4"/>
  <c r="AF292" i="4"/>
  <c r="AE292" i="4"/>
  <c r="AD292" i="4"/>
  <c r="T292" i="4"/>
  <c r="R292" i="4"/>
  <c r="AR291" i="4"/>
  <c r="AQ291" i="4"/>
  <c r="AP291" i="4"/>
  <c r="AO291" i="4"/>
  <c r="AK291" i="4"/>
  <c r="AJ291" i="4"/>
  <c r="AI291" i="4"/>
  <c r="AH291" i="4"/>
  <c r="J92" i="7" s="1"/>
  <c r="AF291" i="4"/>
  <c r="AG291" i="4" s="1"/>
  <c r="AE291" i="4"/>
  <c r="AD291" i="4"/>
  <c r="T291" i="4"/>
  <c r="R291" i="4"/>
  <c r="AI290" i="4"/>
  <c r="AH290" i="4"/>
  <c r="L91" i="7" s="1"/>
  <c r="AG290" i="4"/>
  <c r="AF290" i="4"/>
  <c r="AE290" i="4"/>
  <c r="AD290" i="4"/>
  <c r="T290" i="4"/>
  <c r="R290" i="4"/>
  <c r="AI289" i="4"/>
  <c r="AH289" i="4"/>
  <c r="K91" i="7" s="1"/>
  <c r="AF289" i="4"/>
  <c r="AG289" i="4" s="1"/>
  <c r="AE289" i="4"/>
  <c r="AD289" i="4"/>
  <c r="T289" i="4"/>
  <c r="R289" i="4"/>
  <c r="AR288" i="4"/>
  <c r="AQ288" i="4"/>
  <c r="AP288" i="4"/>
  <c r="AO288" i="4"/>
  <c r="AK288" i="4"/>
  <c r="AJ288" i="4"/>
  <c r="AI288" i="4"/>
  <c r="AH288" i="4"/>
  <c r="J91" i="7" s="1"/>
  <c r="AF288" i="4"/>
  <c r="AG288" i="4" s="1"/>
  <c r="AE288" i="4"/>
  <c r="AD288" i="4"/>
  <c r="T288" i="4"/>
  <c r="R288" i="4"/>
  <c r="AI287" i="4"/>
  <c r="AH287" i="4"/>
  <c r="L90" i="7" s="1"/>
  <c r="AF287" i="4"/>
  <c r="AG287" i="4" s="1"/>
  <c r="AE287" i="4"/>
  <c r="AD287" i="4"/>
  <c r="T287" i="4"/>
  <c r="R287" i="4"/>
  <c r="AI286" i="4"/>
  <c r="AH286" i="4"/>
  <c r="K90" i="7" s="1"/>
  <c r="AG286" i="4"/>
  <c r="AF286" i="4"/>
  <c r="AE286" i="4"/>
  <c r="AD286" i="4"/>
  <c r="T286" i="4"/>
  <c r="R286" i="4"/>
  <c r="AR285" i="4"/>
  <c r="AQ285" i="4"/>
  <c r="AP285" i="4"/>
  <c r="AO285" i="4"/>
  <c r="AK285" i="4"/>
  <c r="AJ285" i="4"/>
  <c r="AI285" i="4"/>
  <c r="AH285" i="4"/>
  <c r="J90" i="7" s="1"/>
  <c r="AG285" i="4"/>
  <c r="AF285" i="4"/>
  <c r="AE285" i="4"/>
  <c r="AD285" i="4"/>
  <c r="T285" i="4"/>
  <c r="R285" i="4"/>
  <c r="AI284" i="4"/>
  <c r="AH284" i="4"/>
  <c r="L89" i="7" s="1"/>
  <c r="AG284" i="4"/>
  <c r="AF284" i="4"/>
  <c r="AE284" i="4"/>
  <c r="AD284" i="4"/>
  <c r="T284" i="4"/>
  <c r="R284" i="4"/>
  <c r="AI283" i="4"/>
  <c r="AH283" i="4"/>
  <c r="K89" i="7" s="1"/>
  <c r="AF283" i="4"/>
  <c r="AG283" i="4" s="1"/>
  <c r="AE283" i="4"/>
  <c r="AD283" i="4"/>
  <c r="T283" i="4"/>
  <c r="R283" i="4"/>
  <c r="AR282" i="4"/>
  <c r="AQ282" i="4"/>
  <c r="AP282" i="4"/>
  <c r="AO282" i="4"/>
  <c r="AK282" i="4"/>
  <c r="AJ282" i="4"/>
  <c r="AI282" i="4"/>
  <c r="AH282" i="4"/>
  <c r="J89" i="7" s="1"/>
  <c r="AG282" i="4"/>
  <c r="AF282" i="4"/>
  <c r="AE282" i="4"/>
  <c r="AD282" i="4"/>
  <c r="T282" i="4"/>
  <c r="R282" i="4"/>
  <c r="AI281" i="4"/>
  <c r="AH281" i="4"/>
  <c r="L88" i="7" s="1"/>
  <c r="AF281" i="4"/>
  <c r="AG281" i="4" s="1"/>
  <c r="AE281" i="4"/>
  <c r="AD281" i="4"/>
  <c r="T281" i="4"/>
  <c r="R281" i="4"/>
  <c r="AI280" i="4"/>
  <c r="AH280" i="4"/>
  <c r="K88" i="7" s="1"/>
  <c r="AG280" i="4"/>
  <c r="AF280" i="4"/>
  <c r="AE280" i="4"/>
  <c r="AD280" i="4"/>
  <c r="T280" i="4"/>
  <c r="R280" i="4"/>
  <c r="AR279" i="4"/>
  <c r="AQ279" i="4"/>
  <c r="AP279" i="4"/>
  <c r="AO279" i="4"/>
  <c r="AK279" i="4"/>
  <c r="AJ279" i="4"/>
  <c r="AI279" i="4"/>
  <c r="AH279" i="4"/>
  <c r="J88" i="7" s="1"/>
  <c r="AF279" i="4"/>
  <c r="AG279" i="4" s="1"/>
  <c r="AE279" i="4"/>
  <c r="AD279" i="4"/>
  <c r="T279" i="4"/>
  <c r="R279" i="4"/>
  <c r="AI278" i="4"/>
  <c r="AH278" i="4"/>
  <c r="L87" i="7" s="1"/>
  <c r="AF278" i="4"/>
  <c r="AG278" i="4" s="1"/>
  <c r="AE278" i="4"/>
  <c r="AD278" i="4"/>
  <c r="T278" i="4"/>
  <c r="R278" i="4"/>
  <c r="AI277" i="4"/>
  <c r="AH277" i="4"/>
  <c r="K87" i="7" s="1"/>
  <c r="AF277" i="4"/>
  <c r="AG277" i="4" s="1"/>
  <c r="AE277" i="4"/>
  <c r="AD277" i="4"/>
  <c r="T277" i="4"/>
  <c r="R277" i="4"/>
  <c r="AR276" i="4"/>
  <c r="AQ276" i="4"/>
  <c r="AP276" i="4"/>
  <c r="AO276" i="4"/>
  <c r="AK276" i="4"/>
  <c r="AJ276" i="4"/>
  <c r="AI276" i="4"/>
  <c r="AH276" i="4"/>
  <c r="J87" i="7" s="1"/>
  <c r="AG276" i="4"/>
  <c r="AF276" i="4"/>
  <c r="AE276" i="4"/>
  <c r="AD276" i="4"/>
  <c r="T276" i="4"/>
  <c r="R276" i="4"/>
  <c r="AI275" i="4"/>
  <c r="AH275" i="4"/>
  <c r="L86" i="7" s="1"/>
  <c r="AG275" i="4"/>
  <c r="AF275" i="4"/>
  <c r="AE275" i="4"/>
  <c r="AD275" i="4"/>
  <c r="T275" i="4"/>
  <c r="R275" i="4"/>
  <c r="AI274" i="4"/>
  <c r="AH274" i="4"/>
  <c r="K86" i="7" s="1"/>
  <c r="AG274" i="4"/>
  <c r="AF274" i="4"/>
  <c r="AE274" i="4"/>
  <c r="AD274" i="4"/>
  <c r="T274" i="4"/>
  <c r="R274" i="4"/>
  <c r="AR273" i="4"/>
  <c r="AQ273" i="4"/>
  <c r="AP273" i="4"/>
  <c r="AO273" i="4"/>
  <c r="AK273" i="4"/>
  <c r="AJ273" i="4"/>
  <c r="AI273" i="4"/>
  <c r="AH273" i="4"/>
  <c r="J86" i="7" s="1"/>
  <c r="AF273" i="4"/>
  <c r="AG273" i="4" s="1"/>
  <c r="AE273" i="4"/>
  <c r="AD273" i="4"/>
  <c r="T273" i="4"/>
  <c r="R273" i="4"/>
  <c r="AI272" i="4"/>
  <c r="AH272" i="4"/>
  <c r="L85" i="7" s="1"/>
  <c r="AF272" i="4"/>
  <c r="AG272" i="4" s="1"/>
  <c r="AE272" i="4"/>
  <c r="AD272" i="4"/>
  <c r="T272" i="4"/>
  <c r="R272" i="4"/>
  <c r="AI271" i="4"/>
  <c r="AH271" i="4"/>
  <c r="K85" i="7" s="1"/>
  <c r="AF271" i="4"/>
  <c r="AG271" i="4" s="1"/>
  <c r="AE271" i="4"/>
  <c r="AD271" i="4"/>
  <c r="T271" i="4"/>
  <c r="R271" i="4"/>
  <c r="AR270" i="4"/>
  <c r="AQ270" i="4"/>
  <c r="AP270" i="4"/>
  <c r="AO270" i="4"/>
  <c r="AK270" i="4"/>
  <c r="AJ270" i="4"/>
  <c r="AI270" i="4"/>
  <c r="AH270" i="4"/>
  <c r="J85" i="7" s="1"/>
  <c r="AG270" i="4"/>
  <c r="AF270" i="4"/>
  <c r="AE270" i="4"/>
  <c r="AD270" i="4"/>
  <c r="T270" i="4"/>
  <c r="R270" i="4"/>
  <c r="AI269" i="4"/>
  <c r="AH269" i="4"/>
  <c r="L84" i="7" s="1"/>
  <c r="AF269" i="4"/>
  <c r="AG269" i="4" s="1"/>
  <c r="AE269" i="4"/>
  <c r="AD269" i="4"/>
  <c r="T269" i="4"/>
  <c r="R269" i="4"/>
  <c r="AI268" i="4"/>
  <c r="AH268" i="4"/>
  <c r="K84" i="7" s="1"/>
  <c r="AF268" i="4"/>
  <c r="AG268" i="4" s="1"/>
  <c r="AE268" i="4"/>
  <c r="AD268" i="4"/>
  <c r="T268" i="4"/>
  <c r="R268" i="4"/>
  <c r="AR267" i="4"/>
  <c r="AQ267" i="4"/>
  <c r="AP267" i="4"/>
  <c r="AO267" i="4"/>
  <c r="AK267" i="4"/>
  <c r="AJ267" i="4"/>
  <c r="AI267" i="4"/>
  <c r="AH267" i="4"/>
  <c r="J84" i="7" s="1"/>
  <c r="AG267" i="4"/>
  <c r="AF267" i="4"/>
  <c r="AE267" i="4"/>
  <c r="AD267" i="4"/>
  <c r="T267" i="4"/>
  <c r="R267" i="4"/>
  <c r="AI266" i="4"/>
  <c r="AH266" i="4"/>
  <c r="L83" i="7" s="1"/>
  <c r="AG266" i="4"/>
  <c r="AF266" i="4"/>
  <c r="AE266" i="4"/>
  <c r="AD266" i="4"/>
  <c r="T266" i="4"/>
  <c r="R266" i="4"/>
  <c r="AI265" i="4"/>
  <c r="AH265" i="4"/>
  <c r="K83" i="7" s="1"/>
  <c r="AF265" i="4"/>
  <c r="AG265" i="4" s="1"/>
  <c r="AE265" i="4"/>
  <c r="AD265" i="4"/>
  <c r="T265" i="4"/>
  <c r="R265" i="4"/>
  <c r="AR264" i="4"/>
  <c r="AQ264" i="4"/>
  <c r="AP264" i="4"/>
  <c r="AO264" i="4"/>
  <c r="AK264" i="4"/>
  <c r="AJ264" i="4"/>
  <c r="AI264" i="4"/>
  <c r="AH264" i="4"/>
  <c r="J83" i="7" s="1"/>
  <c r="AF264" i="4"/>
  <c r="AG264" i="4" s="1"/>
  <c r="AE264" i="4"/>
  <c r="AD264" i="4"/>
  <c r="T264" i="4"/>
  <c r="R264" i="4"/>
  <c r="AI263" i="4"/>
  <c r="AH263" i="4"/>
  <c r="L82" i="7" s="1"/>
  <c r="AG263" i="4"/>
  <c r="AF263" i="4"/>
  <c r="AE263" i="4"/>
  <c r="AD263" i="4"/>
  <c r="T263" i="4"/>
  <c r="R263" i="4"/>
  <c r="AI262" i="4"/>
  <c r="AH262" i="4"/>
  <c r="K82" i="7" s="1"/>
  <c r="AF262" i="4"/>
  <c r="AG262" i="4" s="1"/>
  <c r="AE262" i="4"/>
  <c r="AD262" i="4"/>
  <c r="T262" i="4"/>
  <c r="R262" i="4"/>
  <c r="AR261" i="4"/>
  <c r="AQ261" i="4"/>
  <c r="AP261" i="4"/>
  <c r="AO261" i="4"/>
  <c r="AK261" i="4"/>
  <c r="AJ261" i="4"/>
  <c r="AI261" i="4"/>
  <c r="AH261" i="4"/>
  <c r="J82" i="7" s="1"/>
  <c r="AG261" i="4"/>
  <c r="AF261" i="4"/>
  <c r="AE261" i="4"/>
  <c r="AD261" i="4"/>
  <c r="T261" i="4"/>
  <c r="R261" i="4"/>
  <c r="AI260" i="4"/>
  <c r="AH260" i="4"/>
  <c r="L81" i="7" s="1"/>
  <c r="AF260" i="4"/>
  <c r="AG260" i="4" s="1"/>
  <c r="AE260" i="4"/>
  <c r="AD260" i="4"/>
  <c r="T260" i="4"/>
  <c r="R260" i="4"/>
  <c r="AI259" i="4"/>
  <c r="AH259" i="4"/>
  <c r="K81" i="7" s="1"/>
  <c r="AF259" i="4"/>
  <c r="AG259" i="4" s="1"/>
  <c r="AE259" i="4"/>
  <c r="AD259" i="4"/>
  <c r="T259" i="4"/>
  <c r="R259" i="4"/>
  <c r="AR258" i="4"/>
  <c r="AQ258" i="4"/>
  <c r="AP258" i="4"/>
  <c r="AO258" i="4"/>
  <c r="AK258" i="4"/>
  <c r="AJ258" i="4"/>
  <c r="AI258" i="4"/>
  <c r="AH258" i="4"/>
  <c r="J81" i="7" s="1"/>
  <c r="AF258" i="4"/>
  <c r="AG258" i="4" s="1"/>
  <c r="AE258" i="4"/>
  <c r="AD258" i="4"/>
  <c r="T258" i="4"/>
  <c r="R258" i="4"/>
  <c r="AI257" i="4"/>
  <c r="AH257" i="4"/>
  <c r="L80" i="7" s="1"/>
  <c r="AG257" i="4"/>
  <c r="AF257" i="4"/>
  <c r="AE257" i="4"/>
  <c r="AD257" i="4"/>
  <c r="T257" i="4"/>
  <c r="R257" i="4"/>
  <c r="AI256" i="4"/>
  <c r="AH256" i="4"/>
  <c r="K80" i="7" s="1"/>
  <c r="AG256" i="4"/>
  <c r="AF256" i="4"/>
  <c r="AE256" i="4"/>
  <c r="AD256" i="4"/>
  <c r="T256" i="4"/>
  <c r="R256" i="4"/>
  <c r="AR255" i="4"/>
  <c r="AQ255" i="4"/>
  <c r="AP255" i="4"/>
  <c r="AO255" i="4"/>
  <c r="AK255" i="4"/>
  <c r="AJ255" i="4"/>
  <c r="AI255" i="4"/>
  <c r="AH255" i="4"/>
  <c r="J80" i="7" s="1"/>
  <c r="AF255" i="4"/>
  <c r="AG255" i="4" s="1"/>
  <c r="AE255" i="4"/>
  <c r="AD255" i="4"/>
  <c r="T255" i="4"/>
  <c r="R255" i="4"/>
  <c r="AI254" i="4"/>
  <c r="AH254" i="4"/>
  <c r="L79" i="7" s="1"/>
  <c r="AG254" i="4"/>
  <c r="AF254" i="4"/>
  <c r="AE254" i="4"/>
  <c r="AD254" i="4"/>
  <c r="T254" i="4"/>
  <c r="R254" i="4"/>
  <c r="AI253" i="4"/>
  <c r="AH253" i="4"/>
  <c r="K79" i="7" s="1"/>
  <c r="AF253" i="4"/>
  <c r="AG253" i="4" s="1"/>
  <c r="AE253" i="4"/>
  <c r="AD253" i="4"/>
  <c r="T253" i="4"/>
  <c r="R253" i="4"/>
  <c r="AR252" i="4"/>
  <c r="AQ252" i="4"/>
  <c r="AP252" i="4"/>
  <c r="AO252" i="4"/>
  <c r="AK252" i="4"/>
  <c r="AJ252" i="4"/>
  <c r="AI252" i="4"/>
  <c r="AH252" i="4"/>
  <c r="J79" i="7" s="1"/>
  <c r="AG252" i="4"/>
  <c r="AF252" i="4"/>
  <c r="AE252" i="4"/>
  <c r="AD252" i="4"/>
  <c r="T252" i="4"/>
  <c r="R252" i="4"/>
  <c r="AI251" i="4"/>
  <c r="AH251" i="4"/>
  <c r="L78" i="7" s="1"/>
  <c r="AG251" i="4"/>
  <c r="AF251" i="4"/>
  <c r="AE251" i="4"/>
  <c r="AD251" i="4"/>
  <c r="T251" i="4"/>
  <c r="R251" i="4"/>
  <c r="AI250" i="4"/>
  <c r="AH250" i="4"/>
  <c r="K78" i="7" s="1"/>
  <c r="AF250" i="4"/>
  <c r="AG250" i="4" s="1"/>
  <c r="AE250" i="4"/>
  <c r="AD250" i="4"/>
  <c r="T250" i="4"/>
  <c r="R250" i="4"/>
  <c r="AR249" i="4"/>
  <c r="AQ249" i="4"/>
  <c r="AP249" i="4"/>
  <c r="AO249" i="4"/>
  <c r="AK249" i="4"/>
  <c r="AJ249" i="4"/>
  <c r="AI249" i="4"/>
  <c r="AH249" i="4"/>
  <c r="J78" i="7" s="1"/>
  <c r="AF249" i="4"/>
  <c r="AG249" i="4" s="1"/>
  <c r="AE249" i="4"/>
  <c r="AD249" i="4"/>
  <c r="T249" i="4"/>
  <c r="R249" i="4"/>
  <c r="AI248" i="4"/>
  <c r="AH248" i="4"/>
  <c r="L77" i="7" s="1"/>
  <c r="AF248" i="4"/>
  <c r="AG248" i="4" s="1"/>
  <c r="AE248" i="4"/>
  <c r="AD248" i="4"/>
  <c r="T248" i="4"/>
  <c r="R248" i="4"/>
  <c r="AI247" i="4"/>
  <c r="AH247" i="4"/>
  <c r="K77" i="7" s="1"/>
  <c r="AF247" i="4"/>
  <c r="AG247" i="4" s="1"/>
  <c r="AE247" i="4"/>
  <c r="AD247" i="4"/>
  <c r="T247" i="4"/>
  <c r="R247" i="4"/>
  <c r="AR246" i="4"/>
  <c r="AQ246" i="4"/>
  <c r="AP246" i="4"/>
  <c r="AO246" i="4"/>
  <c r="AK246" i="4"/>
  <c r="AJ246" i="4"/>
  <c r="AI246" i="4"/>
  <c r="AH246" i="4"/>
  <c r="J77" i="7" s="1"/>
  <c r="AG246" i="4"/>
  <c r="AF246" i="4"/>
  <c r="AE246" i="4"/>
  <c r="AD246" i="4"/>
  <c r="T246" i="4"/>
  <c r="R246" i="4"/>
  <c r="AI245" i="4"/>
  <c r="AH245" i="4"/>
  <c r="L76" i="7" s="1"/>
  <c r="AG245" i="4"/>
  <c r="AF245" i="4"/>
  <c r="AE245" i="4"/>
  <c r="AD245" i="4"/>
  <c r="T245" i="4"/>
  <c r="R245" i="4"/>
  <c r="AI244" i="4"/>
  <c r="AH244" i="4"/>
  <c r="K76" i="7" s="1"/>
  <c r="AG244" i="4"/>
  <c r="AF244" i="4"/>
  <c r="AE244" i="4"/>
  <c r="AD244" i="4"/>
  <c r="T244" i="4"/>
  <c r="R244" i="4"/>
  <c r="AR243" i="4"/>
  <c r="AQ243" i="4"/>
  <c r="AP243" i="4"/>
  <c r="AO243" i="4"/>
  <c r="AK243" i="4"/>
  <c r="AJ243" i="4"/>
  <c r="AI243" i="4"/>
  <c r="AH243" i="4"/>
  <c r="J76" i="7" s="1"/>
  <c r="AF243" i="4"/>
  <c r="AG243" i="4" s="1"/>
  <c r="AE243" i="4"/>
  <c r="AD243" i="4"/>
  <c r="T243" i="4"/>
  <c r="R243" i="4"/>
  <c r="AI242" i="4"/>
  <c r="AH242" i="4"/>
  <c r="L75" i="7" s="1"/>
  <c r="AF242" i="4"/>
  <c r="AG242" i="4" s="1"/>
  <c r="AE242" i="4"/>
  <c r="AD242" i="4"/>
  <c r="T242" i="4"/>
  <c r="R242" i="4"/>
  <c r="AI241" i="4"/>
  <c r="AH241" i="4"/>
  <c r="K75" i="7" s="1"/>
  <c r="AF241" i="4"/>
  <c r="AG241" i="4" s="1"/>
  <c r="AE241" i="4"/>
  <c r="AD241" i="4"/>
  <c r="T241" i="4"/>
  <c r="R241" i="4"/>
  <c r="AR240" i="4"/>
  <c r="AQ240" i="4"/>
  <c r="AP240" i="4"/>
  <c r="AO240" i="4"/>
  <c r="AK240" i="4"/>
  <c r="AJ240" i="4"/>
  <c r="AI240" i="4"/>
  <c r="AH240" i="4"/>
  <c r="J75" i="7" s="1"/>
  <c r="AG240" i="4"/>
  <c r="AF240" i="4"/>
  <c r="AE240" i="4"/>
  <c r="AD240" i="4"/>
  <c r="T240" i="4"/>
  <c r="R240" i="4"/>
  <c r="AI239" i="4"/>
  <c r="AH239" i="4"/>
  <c r="L74" i="7" s="1"/>
  <c r="AG239" i="4"/>
  <c r="AF239" i="4"/>
  <c r="AE239" i="4"/>
  <c r="AD239" i="4"/>
  <c r="T239" i="4"/>
  <c r="R239" i="4"/>
  <c r="AI238" i="4"/>
  <c r="AH238" i="4"/>
  <c r="K74" i="7" s="1"/>
  <c r="AG238" i="4"/>
  <c r="AF238" i="4"/>
  <c r="AE238" i="4"/>
  <c r="AD238" i="4"/>
  <c r="T238" i="4"/>
  <c r="R238" i="4"/>
  <c r="AR237" i="4"/>
  <c r="AQ237" i="4"/>
  <c r="AP237" i="4"/>
  <c r="AO237" i="4"/>
  <c r="AK237" i="4"/>
  <c r="AJ237" i="4"/>
  <c r="AI237" i="4"/>
  <c r="AH237" i="4"/>
  <c r="J74" i="7" s="1"/>
  <c r="AF237" i="4"/>
  <c r="AG237" i="4" s="1"/>
  <c r="AE237" i="4"/>
  <c r="AD237" i="4"/>
  <c r="T237" i="4"/>
  <c r="R237" i="4"/>
  <c r="AI236" i="4"/>
  <c r="AH236" i="4"/>
  <c r="L73" i="7" s="1"/>
  <c r="AF236" i="4"/>
  <c r="AG236" i="4" s="1"/>
  <c r="AE236" i="4"/>
  <c r="AD236" i="4"/>
  <c r="T236" i="4"/>
  <c r="R236" i="4"/>
  <c r="AI235" i="4"/>
  <c r="AH235" i="4"/>
  <c r="K73" i="7" s="1"/>
  <c r="AF235" i="4"/>
  <c r="AG235" i="4" s="1"/>
  <c r="AE235" i="4"/>
  <c r="AD235" i="4"/>
  <c r="T235" i="4"/>
  <c r="R235" i="4"/>
  <c r="AR234" i="4"/>
  <c r="AQ234" i="4"/>
  <c r="AP234" i="4"/>
  <c r="AO234" i="4"/>
  <c r="AK234" i="4"/>
  <c r="AJ234" i="4"/>
  <c r="AI234" i="4"/>
  <c r="AH234" i="4"/>
  <c r="J73" i="7" s="1"/>
  <c r="AG234" i="4"/>
  <c r="AF234" i="4"/>
  <c r="AE234" i="4"/>
  <c r="AD234" i="4"/>
  <c r="T234" i="4"/>
  <c r="R234" i="4"/>
  <c r="AI233" i="4"/>
  <c r="AH233" i="4"/>
  <c r="L72" i="7" s="1"/>
  <c r="AG233" i="4"/>
  <c r="AF233" i="4"/>
  <c r="AE233" i="4"/>
  <c r="AD233" i="4"/>
  <c r="T233" i="4"/>
  <c r="R233" i="4"/>
  <c r="AI232" i="4"/>
  <c r="AH232" i="4"/>
  <c r="K72" i="7" s="1"/>
  <c r="AF232" i="4"/>
  <c r="AG232" i="4" s="1"/>
  <c r="AE232" i="4"/>
  <c r="AD232" i="4"/>
  <c r="T232" i="4"/>
  <c r="R232" i="4"/>
  <c r="AR231" i="4"/>
  <c r="AQ231" i="4"/>
  <c r="AP231" i="4"/>
  <c r="AO231" i="4"/>
  <c r="AK231" i="4"/>
  <c r="AJ231" i="4"/>
  <c r="AI231" i="4"/>
  <c r="AH231" i="4"/>
  <c r="J72" i="7" s="1"/>
  <c r="AF231" i="4"/>
  <c r="AG231" i="4" s="1"/>
  <c r="AE231" i="4"/>
  <c r="AD231" i="4"/>
  <c r="T231" i="4"/>
  <c r="R231" i="4"/>
  <c r="AI230" i="4"/>
  <c r="AH230" i="4"/>
  <c r="L71" i="7" s="1"/>
  <c r="AF230" i="4"/>
  <c r="AG230" i="4" s="1"/>
  <c r="AE230" i="4"/>
  <c r="AD230" i="4"/>
  <c r="T230" i="4"/>
  <c r="R230" i="4"/>
  <c r="AI229" i="4"/>
  <c r="AH229" i="4"/>
  <c r="K71" i="7" s="1"/>
  <c r="AF229" i="4"/>
  <c r="AG229" i="4" s="1"/>
  <c r="AE229" i="4"/>
  <c r="AD229" i="4"/>
  <c r="T229" i="4"/>
  <c r="R229" i="4"/>
  <c r="AR228" i="4"/>
  <c r="AQ228" i="4"/>
  <c r="AP228" i="4"/>
  <c r="AO228" i="4"/>
  <c r="AK228" i="4"/>
  <c r="AJ228" i="4"/>
  <c r="AI228" i="4"/>
  <c r="AH228" i="4"/>
  <c r="J71" i="7" s="1"/>
  <c r="AG228" i="4"/>
  <c r="AF228" i="4"/>
  <c r="AE228" i="4"/>
  <c r="AD228" i="4"/>
  <c r="T228" i="4"/>
  <c r="R228" i="4"/>
  <c r="AI227" i="4"/>
  <c r="AH227" i="4"/>
  <c r="L70" i="7" s="1"/>
  <c r="AG227" i="4"/>
  <c r="AF227" i="4"/>
  <c r="AE227" i="4"/>
  <c r="AD227" i="4"/>
  <c r="T227" i="4"/>
  <c r="R227" i="4"/>
  <c r="AI226" i="4"/>
  <c r="AH226" i="4"/>
  <c r="K70" i="7" s="1"/>
  <c r="AF226" i="4"/>
  <c r="AG226" i="4" s="1"/>
  <c r="AE226" i="4"/>
  <c r="AD226" i="4"/>
  <c r="T226" i="4"/>
  <c r="R226" i="4"/>
  <c r="AR225" i="4"/>
  <c r="AQ225" i="4"/>
  <c r="AP225" i="4"/>
  <c r="AO225" i="4"/>
  <c r="AK225" i="4"/>
  <c r="AJ225" i="4"/>
  <c r="AI225" i="4"/>
  <c r="AH225" i="4"/>
  <c r="J70" i="7" s="1"/>
  <c r="AF225" i="4"/>
  <c r="AG225" i="4" s="1"/>
  <c r="AE225" i="4"/>
  <c r="AD225" i="4"/>
  <c r="T225" i="4"/>
  <c r="R225" i="4"/>
  <c r="AI224" i="4"/>
  <c r="AH224" i="4"/>
  <c r="L69" i="7" s="1"/>
  <c r="AF224" i="4"/>
  <c r="AG224" i="4" s="1"/>
  <c r="AE224" i="4"/>
  <c r="AD224" i="4"/>
  <c r="T224" i="4"/>
  <c r="R224" i="4"/>
  <c r="AI223" i="4"/>
  <c r="AH223" i="4"/>
  <c r="K69" i="7" s="1"/>
  <c r="AF223" i="4"/>
  <c r="AG223" i="4" s="1"/>
  <c r="AE223" i="4"/>
  <c r="AD223" i="4"/>
  <c r="T223" i="4"/>
  <c r="R223" i="4"/>
  <c r="AR222" i="4"/>
  <c r="AQ222" i="4"/>
  <c r="AP222" i="4"/>
  <c r="AO222" i="4"/>
  <c r="AK222" i="4"/>
  <c r="AJ222" i="4"/>
  <c r="AI222" i="4"/>
  <c r="AH222" i="4"/>
  <c r="J69" i="7" s="1"/>
  <c r="AG222" i="4"/>
  <c r="AF222" i="4"/>
  <c r="AE222" i="4"/>
  <c r="AD222" i="4"/>
  <c r="T222" i="4"/>
  <c r="R222" i="4"/>
  <c r="AI221" i="4"/>
  <c r="AH221" i="4"/>
  <c r="L68" i="7" s="1"/>
  <c r="AG221" i="4"/>
  <c r="AF221" i="4"/>
  <c r="AE221" i="4"/>
  <c r="AD221" i="4"/>
  <c r="T221" i="4"/>
  <c r="R221" i="4"/>
  <c r="AI220" i="4"/>
  <c r="AH220" i="4"/>
  <c r="K68" i="7" s="1"/>
  <c r="AF220" i="4"/>
  <c r="AG220" i="4" s="1"/>
  <c r="AE220" i="4"/>
  <c r="AD220" i="4"/>
  <c r="T220" i="4"/>
  <c r="R220" i="4"/>
  <c r="AR219" i="4"/>
  <c r="AQ219" i="4"/>
  <c r="AP219" i="4"/>
  <c r="AO219" i="4"/>
  <c r="AK219" i="4"/>
  <c r="AJ219" i="4"/>
  <c r="AI219" i="4"/>
  <c r="AH219" i="4"/>
  <c r="J68" i="7" s="1"/>
  <c r="AF219" i="4"/>
  <c r="AG219" i="4" s="1"/>
  <c r="AE219" i="4"/>
  <c r="AD219" i="4"/>
  <c r="T219" i="4"/>
  <c r="R219" i="4"/>
  <c r="AI218" i="4"/>
  <c r="AH218" i="4"/>
  <c r="L67" i="7" s="1"/>
  <c r="AF218" i="4"/>
  <c r="AG218" i="4" s="1"/>
  <c r="AE218" i="4"/>
  <c r="AD218" i="4"/>
  <c r="T218" i="4"/>
  <c r="R218" i="4"/>
  <c r="AI217" i="4"/>
  <c r="AH217" i="4"/>
  <c r="K67" i="7" s="1"/>
  <c r="AF217" i="4"/>
  <c r="AG217" i="4" s="1"/>
  <c r="AE217" i="4"/>
  <c r="AD217" i="4"/>
  <c r="T217" i="4"/>
  <c r="R217" i="4"/>
  <c r="AR216" i="4"/>
  <c r="AQ216" i="4"/>
  <c r="AP216" i="4"/>
  <c r="AO216" i="4"/>
  <c r="AK216" i="4"/>
  <c r="AJ216" i="4"/>
  <c r="AI216" i="4"/>
  <c r="AH216" i="4"/>
  <c r="J67" i="7" s="1"/>
  <c r="AG216" i="4"/>
  <c r="AF216" i="4"/>
  <c r="AE216" i="4"/>
  <c r="AD216" i="4"/>
  <c r="T216" i="4"/>
  <c r="R216" i="4"/>
  <c r="AI215" i="4"/>
  <c r="AH215" i="4"/>
  <c r="L66" i="7" s="1"/>
  <c r="AF215" i="4"/>
  <c r="AG215" i="4" s="1"/>
  <c r="AE215" i="4"/>
  <c r="AD215" i="4"/>
  <c r="T215" i="4"/>
  <c r="R215" i="4"/>
  <c r="AI214" i="4"/>
  <c r="AH214" i="4"/>
  <c r="K66" i="7" s="1"/>
  <c r="AF214" i="4"/>
  <c r="AG214" i="4" s="1"/>
  <c r="AE214" i="4"/>
  <c r="AD214" i="4"/>
  <c r="T214" i="4"/>
  <c r="R214" i="4"/>
  <c r="AR213" i="4"/>
  <c r="AQ213" i="4"/>
  <c r="AP213" i="4"/>
  <c r="AO213" i="4"/>
  <c r="AK213" i="4"/>
  <c r="AJ213" i="4"/>
  <c r="AI213" i="4"/>
  <c r="AH213" i="4"/>
  <c r="J66" i="7" s="1"/>
  <c r="AF213" i="4"/>
  <c r="AG213" i="4" s="1"/>
  <c r="AE213" i="4"/>
  <c r="AD213" i="4"/>
  <c r="T213" i="4"/>
  <c r="R213" i="4"/>
  <c r="AI212" i="4"/>
  <c r="AH212" i="4"/>
  <c r="L65" i="7" s="1"/>
  <c r="AF212" i="4"/>
  <c r="AG212" i="4" s="1"/>
  <c r="AE212" i="4"/>
  <c r="AD212" i="4"/>
  <c r="T212" i="4"/>
  <c r="R212" i="4"/>
  <c r="AI211" i="4"/>
  <c r="AH211" i="4"/>
  <c r="K65" i="7" s="1"/>
  <c r="AF211" i="4"/>
  <c r="AG211" i="4" s="1"/>
  <c r="AE211" i="4"/>
  <c r="AD211" i="4"/>
  <c r="T211" i="4"/>
  <c r="R211" i="4"/>
  <c r="AR210" i="4"/>
  <c r="AQ210" i="4"/>
  <c r="AP210" i="4"/>
  <c r="AO210" i="4"/>
  <c r="AK210" i="4"/>
  <c r="AJ210" i="4"/>
  <c r="AI210" i="4"/>
  <c r="AH210" i="4"/>
  <c r="J65" i="7" s="1"/>
  <c r="AG210" i="4"/>
  <c r="AF210" i="4"/>
  <c r="AE210" i="4"/>
  <c r="AD210" i="4"/>
  <c r="T210" i="4"/>
  <c r="R210" i="4"/>
  <c r="AI209" i="4"/>
  <c r="AH209" i="4"/>
  <c r="L64" i="7" s="1"/>
  <c r="AF209" i="4"/>
  <c r="AG209" i="4" s="1"/>
  <c r="AE209" i="4"/>
  <c r="AD209" i="4"/>
  <c r="T209" i="4"/>
  <c r="R209" i="4"/>
  <c r="AI208" i="4"/>
  <c r="AH208" i="4"/>
  <c r="K64" i="7" s="1"/>
  <c r="AF208" i="4"/>
  <c r="AG208" i="4" s="1"/>
  <c r="AE208" i="4"/>
  <c r="AD208" i="4"/>
  <c r="T208" i="4"/>
  <c r="R208" i="4"/>
  <c r="AR207" i="4"/>
  <c r="AQ207" i="4"/>
  <c r="AP207" i="4"/>
  <c r="AO207" i="4"/>
  <c r="AK207" i="4"/>
  <c r="AJ207" i="4"/>
  <c r="AI207" i="4"/>
  <c r="AH207" i="4"/>
  <c r="J64" i="7" s="1"/>
  <c r="AF207" i="4"/>
  <c r="AG207" i="4" s="1"/>
  <c r="AE207" i="4"/>
  <c r="AD207" i="4"/>
  <c r="T207" i="4"/>
  <c r="R207" i="4"/>
  <c r="AI206" i="4"/>
  <c r="AH206" i="4"/>
  <c r="L63" i="7" s="1"/>
  <c r="AF206" i="4"/>
  <c r="AG206" i="4" s="1"/>
  <c r="AE206" i="4"/>
  <c r="AD206" i="4"/>
  <c r="T206" i="4"/>
  <c r="R206" i="4"/>
  <c r="AI205" i="4"/>
  <c r="AH205" i="4"/>
  <c r="K63" i="7" s="1"/>
  <c r="AF205" i="4"/>
  <c r="AG205" i="4" s="1"/>
  <c r="AE205" i="4"/>
  <c r="AD205" i="4"/>
  <c r="T205" i="4"/>
  <c r="R205" i="4"/>
  <c r="AR204" i="4"/>
  <c r="AQ204" i="4"/>
  <c r="AP204" i="4"/>
  <c r="AO204" i="4"/>
  <c r="AK204" i="4"/>
  <c r="AJ204" i="4"/>
  <c r="AI204" i="4"/>
  <c r="AH204" i="4"/>
  <c r="J63" i="7" s="1"/>
  <c r="AG204" i="4"/>
  <c r="AF204" i="4"/>
  <c r="AE204" i="4"/>
  <c r="AD204" i="4"/>
  <c r="T204" i="4"/>
  <c r="R204" i="4"/>
  <c r="AI203" i="4"/>
  <c r="AH203" i="4"/>
  <c r="L62" i="7" s="1"/>
  <c r="AF203" i="4"/>
  <c r="AG203" i="4" s="1"/>
  <c r="AE203" i="4"/>
  <c r="AD203" i="4"/>
  <c r="T203" i="4"/>
  <c r="R203" i="4"/>
  <c r="AI202" i="4"/>
  <c r="AH202" i="4"/>
  <c r="K62" i="7" s="1"/>
  <c r="AF202" i="4"/>
  <c r="AG202" i="4" s="1"/>
  <c r="AE202" i="4"/>
  <c r="AD202" i="4"/>
  <c r="T202" i="4"/>
  <c r="R202" i="4"/>
  <c r="AR201" i="4"/>
  <c r="AQ201" i="4"/>
  <c r="AP201" i="4"/>
  <c r="AO201" i="4"/>
  <c r="AK201" i="4"/>
  <c r="AJ201" i="4"/>
  <c r="AI201" i="4"/>
  <c r="AH201" i="4"/>
  <c r="J62" i="7" s="1"/>
  <c r="AF201" i="4"/>
  <c r="AG201" i="4" s="1"/>
  <c r="AE201" i="4"/>
  <c r="AD201" i="4"/>
  <c r="T201" i="4"/>
  <c r="R201" i="4"/>
  <c r="AI200" i="4"/>
  <c r="AH200" i="4"/>
  <c r="L61" i="7" s="1"/>
  <c r="AF200" i="4"/>
  <c r="AG200" i="4" s="1"/>
  <c r="AE200" i="4"/>
  <c r="AD200" i="4"/>
  <c r="T200" i="4"/>
  <c r="R200" i="4"/>
  <c r="AI199" i="4"/>
  <c r="AH199" i="4"/>
  <c r="K61" i="7" s="1"/>
  <c r="AF199" i="4"/>
  <c r="AG199" i="4" s="1"/>
  <c r="AE199" i="4"/>
  <c r="AD199" i="4"/>
  <c r="T199" i="4"/>
  <c r="R199" i="4"/>
  <c r="AR198" i="4"/>
  <c r="AQ198" i="4"/>
  <c r="AP198" i="4"/>
  <c r="AO198" i="4"/>
  <c r="AK198" i="4"/>
  <c r="AJ198" i="4"/>
  <c r="AI198" i="4"/>
  <c r="AH198" i="4"/>
  <c r="J61" i="7" s="1"/>
  <c r="AF198" i="4"/>
  <c r="AG198" i="4" s="1"/>
  <c r="AE198" i="4"/>
  <c r="AD198" i="4"/>
  <c r="T198" i="4"/>
  <c r="R198" i="4"/>
  <c r="AI197" i="4"/>
  <c r="AH197" i="4"/>
  <c r="L60" i="7" s="1"/>
  <c r="AF197" i="4"/>
  <c r="AG197" i="4" s="1"/>
  <c r="AE197" i="4"/>
  <c r="AD197" i="4"/>
  <c r="T197" i="4"/>
  <c r="R197" i="4"/>
  <c r="AI196" i="4"/>
  <c r="AH196" i="4"/>
  <c r="K60" i="7" s="1"/>
  <c r="AF196" i="4"/>
  <c r="AG196" i="4" s="1"/>
  <c r="AE196" i="4"/>
  <c r="AD196" i="4"/>
  <c r="T196" i="4"/>
  <c r="R196" i="4"/>
  <c r="AR195" i="4"/>
  <c r="AQ195" i="4"/>
  <c r="AP195" i="4"/>
  <c r="AO195" i="4"/>
  <c r="AK195" i="4"/>
  <c r="AJ195" i="4"/>
  <c r="AI195" i="4"/>
  <c r="AH195" i="4"/>
  <c r="J60" i="7" s="1"/>
  <c r="AF195" i="4"/>
  <c r="AG195" i="4" s="1"/>
  <c r="AE195" i="4"/>
  <c r="AD195" i="4"/>
  <c r="T195" i="4"/>
  <c r="R195" i="4"/>
  <c r="AI194" i="4"/>
  <c r="AH194" i="4"/>
  <c r="L59" i="7" s="1"/>
  <c r="AF194" i="4"/>
  <c r="AG194" i="4" s="1"/>
  <c r="AE194" i="4"/>
  <c r="AD194" i="4"/>
  <c r="T194" i="4"/>
  <c r="R194" i="4"/>
  <c r="AI193" i="4"/>
  <c r="AH193" i="4"/>
  <c r="K59" i="7" s="1"/>
  <c r="AF193" i="4"/>
  <c r="AG193" i="4" s="1"/>
  <c r="AE193" i="4"/>
  <c r="AD193" i="4"/>
  <c r="T193" i="4"/>
  <c r="R193" i="4"/>
  <c r="AR192" i="4"/>
  <c r="AQ192" i="4"/>
  <c r="AP192" i="4"/>
  <c r="AO192" i="4"/>
  <c r="AK192" i="4"/>
  <c r="AJ192" i="4"/>
  <c r="AI192" i="4"/>
  <c r="AH192" i="4"/>
  <c r="J59" i="7" s="1"/>
  <c r="AF192" i="4"/>
  <c r="AG192" i="4" s="1"/>
  <c r="AE192" i="4"/>
  <c r="AD192" i="4"/>
  <c r="T192" i="4"/>
  <c r="R192" i="4"/>
  <c r="AI191" i="4"/>
  <c r="AH191" i="4"/>
  <c r="L58" i="7" s="1"/>
  <c r="AF191" i="4"/>
  <c r="AG191" i="4" s="1"/>
  <c r="AE191" i="4"/>
  <c r="AD191" i="4"/>
  <c r="T191" i="4"/>
  <c r="R191" i="4"/>
  <c r="AI190" i="4"/>
  <c r="AH190" i="4"/>
  <c r="K58" i="7" s="1"/>
  <c r="AF190" i="4"/>
  <c r="AG190" i="4" s="1"/>
  <c r="AE190" i="4"/>
  <c r="AD190" i="4"/>
  <c r="T190" i="4"/>
  <c r="R190" i="4"/>
  <c r="AR189" i="4"/>
  <c r="AQ189" i="4"/>
  <c r="AP189" i="4"/>
  <c r="AO189" i="4"/>
  <c r="AK189" i="4"/>
  <c r="AJ189" i="4"/>
  <c r="AI189" i="4"/>
  <c r="AH189" i="4"/>
  <c r="J58" i="7" s="1"/>
  <c r="AF189" i="4"/>
  <c r="AG189" i="4" s="1"/>
  <c r="AE189" i="4"/>
  <c r="AD189" i="4"/>
  <c r="T189" i="4"/>
  <c r="R189" i="4"/>
  <c r="AI188" i="4"/>
  <c r="AH188" i="4"/>
  <c r="L57" i="7" s="1"/>
  <c r="AF188" i="4"/>
  <c r="AG188" i="4" s="1"/>
  <c r="AE188" i="4"/>
  <c r="AD188" i="4"/>
  <c r="T188" i="4"/>
  <c r="R188" i="4"/>
  <c r="AI187" i="4"/>
  <c r="AH187" i="4"/>
  <c r="K57" i="7" s="1"/>
  <c r="AF187" i="4"/>
  <c r="AG187" i="4" s="1"/>
  <c r="AE187" i="4"/>
  <c r="AD187" i="4"/>
  <c r="T187" i="4"/>
  <c r="R187" i="4"/>
  <c r="AR186" i="4"/>
  <c r="AQ186" i="4"/>
  <c r="AP186" i="4"/>
  <c r="AO186" i="4"/>
  <c r="AK186" i="4"/>
  <c r="AJ186" i="4"/>
  <c r="AI186" i="4"/>
  <c r="AH186" i="4"/>
  <c r="J57" i="7" s="1"/>
  <c r="AF186" i="4"/>
  <c r="AG186" i="4" s="1"/>
  <c r="AE186" i="4"/>
  <c r="AD186" i="4"/>
  <c r="T186" i="4"/>
  <c r="R186" i="4"/>
  <c r="AI185" i="4"/>
  <c r="AH185" i="4"/>
  <c r="L56" i="7" s="1"/>
  <c r="AF185" i="4"/>
  <c r="AG185" i="4" s="1"/>
  <c r="AE185" i="4"/>
  <c r="AD185" i="4"/>
  <c r="T185" i="4"/>
  <c r="R185" i="4"/>
  <c r="AI184" i="4"/>
  <c r="AH184" i="4"/>
  <c r="K56" i="7" s="1"/>
  <c r="AF184" i="4"/>
  <c r="AG184" i="4" s="1"/>
  <c r="AE184" i="4"/>
  <c r="AD184" i="4"/>
  <c r="T184" i="4"/>
  <c r="R184" i="4"/>
  <c r="AR183" i="4"/>
  <c r="AQ183" i="4"/>
  <c r="AP183" i="4"/>
  <c r="AO183" i="4"/>
  <c r="AK183" i="4"/>
  <c r="AJ183" i="4"/>
  <c r="AI183" i="4"/>
  <c r="AH183" i="4"/>
  <c r="J56" i="7" s="1"/>
  <c r="AF183" i="4"/>
  <c r="AG183" i="4" s="1"/>
  <c r="AE183" i="4"/>
  <c r="AD183" i="4"/>
  <c r="T183" i="4"/>
  <c r="R183" i="4"/>
  <c r="AI182" i="4"/>
  <c r="AH182" i="4"/>
  <c r="L55" i="7" s="1"/>
  <c r="AF182" i="4"/>
  <c r="AG182" i="4" s="1"/>
  <c r="AE182" i="4"/>
  <c r="AD182" i="4"/>
  <c r="T182" i="4"/>
  <c r="R182" i="4"/>
  <c r="AI181" i="4"/>
  <c r="AH181" i="4"/>
  <c r="K55" i="7" s="1"/>
  <c r="AF181" i="4"/>
  <c r="AG181" i="4" s="1"/>
  <c r="AE181" i="4"/>
  <c r="AD181" i="4"/>
  <c r="T181" i="4"/>
  <c r="R181" i="4"/>
  <c r="AR180" i="4"/>
  <c r="AQ180" i="4"/>
  <c r="AP180" i="4"/>
  <c r="AO180" i="4"/>
  <c r="AK180" i="4"/>
  <c r="AJ180" i="4"/>
  <c r="AI180" i="4"/>
  <c r="AH180" i="4"/>
  <c r="J55" i="7" s="1"/>
  <c r="AF180" i="4"/>
  <c r="AG180" i="4" s="1"/>
  <c r="AE180" i="4"/>
  <c r="AD180" i="4"/>
  <c r="T180" i="4"/>
  <c r="R180" i="4"/>
  <c r="AI179" i="4"/>
  <c r="AH179" i="4"/>
  <c r="L54" i="7" s="1"/>
  <c r="AF179" i="4"/>
  <c r="AG179" i="4" s="1"/>
  <c r="AE179" i="4"/>
  <c r="AD179" i="4"/>
  <c r="T179" i="4"/>
  <c r="R179" i="4"/>
  <c r="AI178" i="4"/>
  <c r="AH178" i="4"/>
  <c r="K54" i="7" s="1"/>
  <c r="AF178" i="4"/>
  <c r="AG178" i="4" s="1"/>
  <c r="AE178" i="4"/>
  <c r="AD178" i="4"/>
  <c r="T178" i="4"/>
  <c r="R178" i="4"/>
  <c r="AR177" i="4"/>
  <c r="AQ177" i="4"/>
  <c r="AP177" i="4"/>
  <c r="AO177" i="4"/>
  <c r="AK177" i="4"/>
  <c r="AJ177" i="4"/>
  <c r="AI177" i="4"/>
  <c r="AH177" i="4"/>
  <c r="J54" i="7" s="1"/>
  <c r="AF177" i="4"/>
  <c r="AG177" i="4" s="1"/>
  <c r="AE177" i="4"/>
  <c r="AD177" i="4"/>
  <c r="T177" i="4"/>
  <c r="R177" i="4"/>
  <c r="AI176" i="4"/>
  <c r="AH176" i="4"/>
  <c r="L53" i="7" s="1"/>
  <c r="AF176" i="4"/>
  <c r="AG176" i="4" s="1"/>
  <c r="AE176" i="4"/>
  <c r="AD176" i="4"/>
  <c r="T176" i="4"/>
  <c r="R176" i="4"/>
  <c r="AI175" i="4"/>
  <c r="AH175" i="4"/>
  <c r="K53" i="7" s="1"/>
  <c r="AF175" i="4"/>
  <c r="AG175" i="4" s="1"/>
  <c r="AE175" i="4"/>
  <c r="AD175" i="4"/>
  <c r="T175" i="4"/>
  <c r="R175" i="4"/>
  <c r="AR174" i="4"/>
  <c r="AQ174" i="4"/>
  <c r="AP174" i="4"/>
  <c r="AO174" i="4"/>
  <c r="AK174" i="4"/>
  <c r="AJ174" i="4"/>
  <c r="AI174" i="4"/>
  <c r="AH174" i="4"/>
  <c r="J53" i="7" s="1"/>
  <c r="AF174" i="4"/>
  <c r="AG174" i="4" s="1"/>
  <c r="AE174" i="4"/>
  <c r="AD174" i="4"/>
  <c r="T174" i="4"/>
  <c r="R174" i="4"/>
  <c r="AI173" i="4"/>
  <c r="AH173" i="4"/>
  <c r="L52" i="7" s="1"/>
  <c r="AF173" i="4"/>
  <c r="AG173" i="4" s="1"/>
  <c r="AE173" i="4"/>
  <c r="AD173" i="4"/>
  <c r="T173" i="4"/>
  <c r="R173" i="4"/>
  <c r="AI172" i="4"/>
  <c r="AH172" i="4"/>
  <c r="K52" i="7" s="1"/>
  <c r="AF172" i="4"/>
  <c r="AG172" i="4" s="1"/>
  <c r="AE172" i="4"/>
  <c r="AD172" i="4"/>
  <c r="T172" i="4"/>
  <c r="R172" i="4"/>
  <c r="AR171" i="4"/>
  <c r="AQ171" i="4"/>
  <c r="AP171" i="4"/>
  <c r="AO171" i="4"/>
  <c r="AK171" i="4"/>
  <c r="AJ171" i="4"/>
  <c r="AI171" i="4"/>
  <c r="AH171" i="4"/>
  <c r="J52" i="7" s="1"/>
  <c r="AF171" i="4"/>
  <c r="AG171" i="4" s="1"/>
  <c r="AE171" i="4"/>
  <c r="AD171" i="4"/>
  <c r="T171" i="4"/>
  <c r="R171" i="4"/>
  <c r="AI170" i="4"/>
  <c r="AH170" i="4"/>
  <c r="L51" i="7" s="1"/>
  <c r="AF170" i="4"/>
  <c r="AG170" i="4" s="1"/>
  <c r="AE170" i="4"/>
  <c r="AD170" i="4"/>
  <c r="T170" i="4"/>
  <c r="R170" i="4"/>
  <c r="AI169" i="4"/>
  <c r="AH169" i="4"/>
  <c r="K51" i="7" s="1"/>
  <c r="AF169" i="4"/>
  <c r="AG169" i="4" s="1"/>
  <c r="AE169" i="4"/>
  <c r="AD169" i="4"/>
  <c r="T169" i="4"/>
  <c r="R169" i="4"/>
  <c r="AR168" i="4"/>
  <c r="AQ168" i="4"/>
  <c r="AP168" i="4"/>
  <c r="AO168" i="4"/>
  <c r="AK168" i="4"/>
  <c r="AJ168" i="4"/>
  <c r="AI168" i="4"/>
  <c r="AH168" i="4"/>
  <c r="J51" i="7" s="1"/>
  <c r="AF168" i="4"/>
  <c r="AG168" i="4" s="1"/>
  <c r="AE168" i="4"/>
  <c r="AD168" i="4"/>
  <c r="T168" i="4"/>
  <c r="R168" i="4"/>
  <c r="AI167" i="4"/>
  <c r="AH167" i="4"/>
  <c r="L50" i="7" s="1"/>
  <c r="AF167" i="4"/>
  <c r="AG167" i="4" s="1"/>
  <c r="AE167" i="4"/>
  <c r="AD167" i="4"/>
  <c r="T167" i="4"/>
  <c r="R167" i="4"/>
  <c r="AI166" i="4"/>
  <c r="AH166" i="4"/>
  <c r="K50" i="7" s="1"/>
  <c r="AF166" i="4"/>
  <c r="AG166" i="4" s="1"/>
  <c r="AE166" i="4"/>
  <c r="AD166" i="4"/>
  <c r="T166" i="4"/>
  <c r="R166" i="4"/>
  <c r="AR165" i="4"/>
  <c r="AQ165" i="4"/>
  <c r="AP165" i="4"/>
  <c r="AO165" i="4"/>
  <c r="AK165" i="4"/>
  <c r="AJ165" i="4"/>
  <c r="AI165" i="4"/>
  <c r="AH165" i="4"/>
  <c r="J50" i="7" s="1"/>
  <c r="AF165" i="4"/>
  <c r="AG165" i="4" s="1"/>
  <c r="AE165" i="4"/>
  <c r="AD165" i="4"/>
  <c r="T165" i="4"/>
  <c r="R165" i="4"/>
  <c r="AI164" i="4"/>
  <c r="AH164" i="4"/>
  <c r="L49" i="7" s="1"/>
  <c r="AF164" i="4"/>
  <c r="AG164" i="4" s="1"/>
  <c r="AE164" i="4"/>
  <c r="AD164" i="4"/>
  <c r="T164" i="4"/>
  <c r="R164" i="4"/>
  <c r="AI163" i="4"/>
  <c r="AH163" i="4"/>
  <c r="K49" i="7" s="1"/>
  <c r="AF163" i="4"/>
  <c r="AG163" i="4" s="1"/>
  <c r="AE163" i="4"/>
  <c r="AD163" i="4"/>
  <c r="T163" i="4"/>
  <c r="R163" i="4"/>
  <c r="AR162" i="4"/>
  <c r="AQ162" i="4"/>
  <c r="AP162" i="4"/>
  <c r="AO162" i="4"/>
  <c r="AK162" i="4"/>
  <c r="AJ162" i="4"/>
  <c r="AI162" i="4"/>
  <c r="AH162" i="4"/>
  <c r="J49" i="7" s="1"/>
  <c r="AF162" i="4"/>
  <c r="AG162" i="4" s="1"/>
  <c r="AE162" i="4"/>
  <c r="AD162" i="4"/>
  <c r="T162" i="4"/>
  <c r="R162" i="4"/>
  <c r="AI161" i="4"/>
  <c r="AH161" i="4"/>
  <c r="L48" i="7" s="1"/>
  <c r="AF161" i="4"/>
  <c r="AG161" i="4" s="1"/>
  <c r="AE161" i="4"/>
  <c r="AD161" i="4"/>
  <c r="T161" i="4"/>
  <c r="R161" i="4"/>
  <c r="AI160" i="4"/>
  <c r="AH160" i="4"/>
  <c r="K48" i="7" s="1"/>
  <c r="AF160" i="4"/>
  <c r="AG160" i="4" s="1"/>
  <c r="AE160" i="4"/>
  <c r="AD160" i="4"/>
  <c r="T160" i="4"/>
  <c r="R160" i="4"/>
  <c r="AR159" i="4"/>
  <c r="AQ159" i="4"/>
  <c r="AP159" i="4"/>
  <c r="AO159" i="4"/>
  <c r="AK159" i="4"/>
  <c r="AJ159" i="4"/>
  <c r="AI159" i="4"/>
  <c r="AH159" i="4"/>
  <c r="J48" i="7" s="1"/>
  <c r="AF159" i="4"/>
  <c r="AG159" i="4" s="1"/>
  <c r="AE159" i="4"/>
  <c r="AD159" i="4"/>
  <c r="T159" i="4"/>
  <c r="R159" i="4"/>
  <c r="AI158" i="4"/>
  <c r="AH158" i="4"/>
  <c r="L47" i="7" s="1"/>
  <c r="AF158" i="4"/>
  <c r="AG158" i="4" s="1"/>
  <c r="AE158" i="4"/>
  <c r="AD158" i="4"/>
  <c r="T158" i="4"/>
  <c r="R158" i="4"/>
  <c r="AI157" i="4"/>
  <c r="AH157" i="4"/>
  <c r="K47" i="7" s="1"/>
  <c r="AF157" i="4"/>
  <c r="AG157" i="4" s="1"/>
  <c r="AE157" i="4"/>
  <c r="AD157" i="4"/>
  <c r="T157" i="4"/>
  <c r="R157" i="4"/>
  <c r="AR156" i="4"/>
  <c r="AQ156" i="4"/>
  <c r="AP156" i="4"/>
  <c r="AO156" i="4"/>
  <c r="AK156" i="4"/>
  <c r="AJ156" i="4"/>
  <c r="AI156" i="4"/>
  <c r="AH156" i="4"/>
  <c r="J47" i="7" s="1"/>
  <c r="AF156" i="4"/>
  <c r="AG156" i="4" s="1"/>
  <c r="AE156" i="4"/>
  <c r="AD156" i="4"/>
  <c r="T156" i="4"/>
  <c r="R156" i="4"/>
  <c r="AI155" i="4"/>
  <c r="AH155" i="4"/>
  <c r="L46" i="7" s="1"/>
  <c r="AF155" i="4"/>
  <c r="AG155" i="4" s="1"/>
  <c r="AE155" i="4"/>
  <c r="AD155" i="4"/>
  <c r="T155" i="4"/>
  <c r="R155" i="4"/>
  <c r="AI154" i="4"/>
  <c r="AH154" i="4"/>
  <c r="K46" i="7" s="1"/>
  <c r="AF154" i="4"/>
  <c r="AG154" i="4" s="1"/>
  <c r="AE154" i="4"/>
  <c r="AD154" i="4"/>
  <c r="T154" i="4"/>
  <c r="R154" i="4"/>
  <c r="AR153" i="4"/>
  <c r="AQ153" i="4"/>
  <c r="AP153" i="4"/>
  <c r="AO153" i="4"/>
  <c r="AK153" i="4"/>
  <c r="AJ153" i="4"/>
  <c r="AI153" i="4"/>
  <c r="AH153" i="4"/>
  <c r="J46" i="7" s="1"/>
  <c r="AF153" i="4"/>
  <c r="AG153" i="4" s="1"/>
  <c r="AE153" i="4"/>
  <c r="AD153" i="4"/>
  <c r="T153" i="4"/>
  <c r="R153" i="4"/>
  <c r="AI152" i="4"/>
  <c r="AH152" i="4"/>
  <c r="L45" i="7" s="1"/>
  <c r="AF152" i="4"/>
  <c r="AG152" i="4" s="1"/>
  <c r="AE152" i="4"/>
  <c r="AD152" i="4"/>
  <c r="T152" i="4"/>
  <c r="R152" i="4"/>
  <c r="AI151" i="4"/>
  <c r="AH151" i="4"/>
  <c r="K45" i="7" s="1"/>
  <c r="AF151" i="4"/>
  <c r="AG151" i="4" s="1"/>
  <c r="AE151" i="4"/>
  <c r="AD151" i="4"/>
  <c r="T151" i="4"/>
  <c r="R151" i="4"/>
  <c r="AR150" i="4"/>
  <c r="AQ150" i="4"/>
  <c r="AP150" i="4"/>
  <c r="AO150" i="4"/>
  <c r="AK150" i="4"/>
  <c r="AJ150" i="4"/>
  <c r="AI150" i="4"/>
  <c r="AH150" i="4"/>
  <c r="J45" i="7" s="1"/>
  <c r="AF150" i="4"/>
  <c r="AG150" i="4" s="1"/>
  <c r="AE150" i="4"/>
  <c r="AD150" i="4"/>
  <c r="T150" i="4"/>
  <c r="R150" i="4"/>
  <c r="AI149" i="4"/>
  <c r="AH149" i="4"/>
  <c r="L44" i="7" s="1"/>
  <c r="AF149" i="4"/>
  <c r="AG149" i="4" s="1"/>
  <c r="AE149" i="4"/>
  <c r="AD149" i="4"/>
  <c r="T149" i="4"/>
  <c r="R149" i="4"/>
  <c r="AI148" i="4"/>
  <c r="AH148" i="4"/>
  <c r="K44" i="7" s="1"/>
  <c r="AF148" i="4"/>
  <c r="AG148" i="4" s="1"/>
  <c r="AE148" i="4"/>
  <c r="AD148" i="4"/>
  <c r="T148" i="4"/>
  <c r="R148" i="4"/>
  <c r="AR147" i="4"/>
  <c r="AQ147" i="4"/>
  <c r="AP147" i="4"/>
  <c r="AO147" i="4"/>
  <c r="AK147" i="4"/>
  <c r="AJ147" i="4"/>
  <c r="AI147" i="4"/>
  <c r="AH147" i="4"/>
  <c r="J44" i="7" s="1"/>
  <c r="AF147" i="4"/>
  <c r="AG147" i="4" s="1"/>
  <c r="AE147" i="4"/>
  <c r="AD147" i="4"/>
  <c r="T147" i="4"/>
  <c r="R147" i="4"/>
  <c r="AI146" i="4"/>
  <c r="AH146" i="4"/>
  <c r="L43" i="7" s="1"/>
  <c r="AF146" i="4"/>
  <c r="AG146" i="4" s="1"/>
  <c r="AE146" i="4"/>
  <c r="AD146" i="4"/>
  <c r="T146" i="4"/>
  <c r="R146" i="4"/>
  <c r="AI145" i="4"/>
  <c r="AH145" i="4"/>
  <c r="K43" i="7" s="1"/>
  <c r="AF145" i="4"/>
  <c r="AG145" i="4" s="1"/>
  <c r="AE145" i="4"/>
  <c r="AD145" i="4"/>
  <c r="T145" i="4"/>
  <c r="R145" i="4"/>
  <c r="AR144" i="4"/>
  <c r="AQ144" i="4"/>
  <c r="AP144" i="4"/>
  <c r="AO144" i="4"/>
  <c r="AK144" i="4"/>
  <c r="AJ144" i="4"/>
  <c r="AI144" i="4"/>
  <c r="AH144" i="4"/>
  <c r="J43" i="7" s="1"/>
  <c r="AF144" i="4"/>
  <c r="AG144" i="4" s="1"/>
  <c r="AE144" i="4"/>
  <c r="AD144" i="4"/>
  <c r="T144" i="4"/>
  <c r="R144" i="4"/>
  <c r="AI143" i="4"/>
  <c r="AH143" i="4"/>
  <c r="L42" i="7" s="1"/>
  <c r="AF143" i="4"/>
  <c r="AG143" i="4" s="1"/>
  <c r="AE143" i="4"/>
  <c r="AD143" i="4"/>
  <c r="T143" i="4"/>
  <c r="R143" i="4"/>
  <c r="AI142" i="4"/>
  <c r="AH142" i="4"/>
  <c r="K42" i="7" s="1"/>
  <c r="AF142" i="4"/>
  <c r="AG142" i="4" s="1"/>
  <c r="AE142" i="4"/>
  <c r="AD142" i="4"/>
  <c r="T142" i="4"/>
  <c r="R142" i="4"/>
  <c r="AR141" i="4"/>
  <c r="AQ141" i="4"/>
  <c r="AP141" i="4"/>
  <c r="AO141" i="4"/>
  <c r="AK141" i="4"/>
  <c r="AJ141" i="4"/>
  <c r="AI141" i="4"/>
  <c r="AH141" i="4"/>
  <c r="J42" i="7" s="1"/>
  <c r="AF141" i="4"/>
  <c r="AG141" i="4" s="1"/>
  <c r="AE141" i="4"/>
  <c r="AD141" i="4"/>
  <c r="T141" i="4"/>
  <c r="R141" i="4"/>
  <c r="AI140" i="4"/>
  <c r="AH140" i="4"/>
  <c r="L41" i="7" s="1"/>
  <c r="AF140" i="4"/>
  <c r="AG140" i="4" s="1"/>
  <c r="AE140" i="4"/>
  <c r="AD140" i="4"/>
  <c r="T140" i="4"/>
  <c r="R140" i="4"/>
  <c r="AI139" i="4"/>
  <c r="AH139" i="4"/>
  <c r="K41" i="7" s="1"/>
  <c r="AF139" i="4"/>
  <c r="AG139" i="4" s="1"/>
  <c r="AE139" i="4"/>
  <c r="AD139" i="4"/>
  <c r="T139" i="4"/>
  <c r="R139" i="4"/>
  <c r="AR138" i="4"/>
  <c r="AQ138" i="4"/>
  <c r="AP138" i="4"/>
  <c r="AO138" i="4"/>
  <c r="AK138" i="4"/>
  <c r="AJ138" i="4"/>
  <c r="AI138" i="4"/>
  <c r="AH138" i="4"/>
  <c r="J41" i="7" s="1"/>
  <c r="AF138" i="4"/>
  <c r="AG138" i="4" s="1"/>
  <c r="AE138" i="4"/>
  <c r="AD138" i="4"/>
  <c r="T138" i="4"/>
  <c r="R138" i="4"/>
  <c r="AI137" i="4"/>
  <c r="AH137" i="4"/>
  <c r="L40" i="7" s="1"/>
  <c r="AF137" i="4"/>
  <c r="AG137" i="4" s="1"/>
  <c r="AE137" i="4"/>
  <c r="AD137" i="4"/>
  <c r="T137" i="4"/>
  <c r="R137" i="4"/>
  <c r="AI136" i="4"/>
  <c r="AH136" i="4"/>
  <c r="K40" i="7" s="1"/>
  <c r="AF136" i="4"/>
  <c r="AG136" i="4" s="1"/>
  <c r="AE136" i="4"/>
  <c r="AD136" i="4"/>
  <c r="T136" i="4"/>
  <c r="R136" i="4"/>
  <c r="AR135" i="4"/>
  <c r="AQ135" i="4"/>
  <c r="AP135" i="4"/>
  <c r="AO135" i="4"/>
  <c r="AK135" i="4"/>
  <c r="AJ135" i="4"/>
  <c r="AI135" i="4"/>
  <c r="AH135" i="4"/>
  <c r="J40" i="7" s="1"/>
  <c r="AF135" i="4"/>
  <c r="AG135" i="4" s="1"/>
  <c r="AE135" i="4"/>
  <c r="AD135" i="4"/>
  <c r="T135" i="4"/>
  <c r="R135" i="4"/>
  <c r="AI134" i="4"/>
  <c r="AH134" i="4"/>
  <c r="L39" i="7" s="1"/>
  <c r="AF134" i="4"/>
  <c r="AG134" i="4" s="1"/>
  <c r="AE134" i="4"/>
  <c r="AD134" i="4"/>
  <c r="T134" i="4"/>
  <c r="R134" i="4"/>
  <c r="AI133" i="4"/>
  <c r="AH133" i="4"/>
  <c r="K39" i="7" s="1"/>
  <c r="AF133" i="4"/>
  <c r="AG133" i="4" s="1"/>
  <c r="AE133" i="4"/>
  <c r="AD133" i="4"/>
  <c r="T133" i="4"/>
  <c r="R133" i="4"/>
  <c r="AR132" i="4"/>
  <c r="AQ132" i="4"/>
  <c r="AP132" i="4"/>
  <c r="AO132" i="4"/>
  <c r="AK132" i="4"/>
  <c r="AJ132" i="4"/>
  <c r="AI132" i="4"/>
  <c r="AH132" i="4"/>
  <c r="J39" i="7" s="1"/>
  <c r="AF132" i="4"/>
  <c r="AG132" i="4" s="1"/>
  <c r="AE132" i="4"/>
  <c r="AD132" i="4"/>
  <c r="T132" i="4"/>
  <c r="R132" i="4"/>
  <c r="AI131" i="4"/>
  <c r="AH131" i="4"/>
  <c r="L38" i="7" s="1"/>
  <c r="AF131" i="4"/>
  <c r="AG131" i="4" s="1"/>
  <c r="AE131" i="4"/>
  <c r="AD131" i="4"/>
  <c r="T131" i="4"/>
  <c r="R131" i="4"/>
  <c r="AI130" i="4"/>
  <c r="AH130" i="4"/>
  <c r="K38" i="7" s="1"/>
  <c r="AF130" i="4"/>
  <c r="AG130" i="4" s="1"/>
  <c r="AE130" i="4"/>
  <c r="AD130" i="4"/>
  <c r="T130" i="4"/>
  <c r="R130" i="4"/>
  <c r="AR129" i="4"/>
  <c r="AQ129" i="4"/>
  <c r="AP129" i="4"/>
  <c r="AO129" i="4"/>
  <c r="AK129" i="4"/>
  <c r="AJ129" i="4"/>
  <c r="AI129" i="4"/>
  <c r="AH129" i="4"/>
  <c r="J38" i="7" s="1"/>
  <c r="AF129" i="4"/>
  <c r="AG129" i="4" s="1"/>
  <c r="AE129" i="4"/>
  <c r="AD129" i="4"/>
  <c r="T129" i="4"/>
  <c r="R129" i="4"/>
  <c r="AI128" i="4"/>
  <c r="AH128" i="4"/>
  <c r="L37" i="7" s="1"/>
  <c r="AF128" i="4"/>
  <c r="AG128" i="4" s="1"/>
  <c r="AE128" i="4"/>
  <c r="AD128" i="4"/>
  <c r="T128" i="4"/>
  <c r="R128" i="4"/>
  <c r="AI127" i="4"/>
  <c r="AH127" i="4"/>
  <c r="K37" i="7" s="1"/>
  <c r="AF127" i="4"/>
  <c r="AG127" i="4" s="1"/>
  <c r="AE127" i="4"/>
  <c r="AD127" i="4"/>
  <c r="T127" i="4"/>
  <c r="R127" i="4"/>
  <c r="AR126" i="4"/>
  <c r="AQ126" i="4"/>
  <c r="AP126" i="4"/>
  <c r="AO126" i="4"/>
  <c r="AK126" i="4"/>
  <c r="AJ126" i="4"/>
  <c r="AI126" i="4"/>
  <c r="AH126" i="4"/>
  <c r="J37" i="7" s="1"/>
  <c r="AF126" i="4"/>
  <c r="AG126" i="4" s="1"/>
  <c r="AE126" i="4"/>
  <c r="AD126" i="4"/>
  <c r="T126" i="4"/>
  <c r="R126" i="4"/>
  <c r="AI125" i="4"/>
  <c r="AH125" i="4"/>
  <c r="L36" i="7" s="1"/>
  <c r="AF125" i="4"/>
  <c r="AG125" i="4" s="1"/>
  <c r="AE125" i="4"/>
  <c r="AD125" i="4"/>
  <c r="T125" i="4"/>
  <c r="R125" i="4"/>
  <c r="AI124" i="4"/>
  <c r="AH124" i="4"/>
  <c r="K36" i="7" s="1"/>
  <c r="AF124" i="4"/>
  <c r="AG124" i="4" s="1"/>
  <c r="AE124" i="4"/>
  <c r="AD124" i="4"/>
  <c r="T124" i="4"/>
  <c r="R124" i="4"/>
  <c r="AR123" i="4"/>
  <c r="AQ123" i="4"/>
  <c r="AP123" i="4"/>
  <c r="AO123" i="4"/>
  <c r="AK123" i="4"/>
  <c r="AJ123" i="4"/>
  <c r="AI123" i="4"/>
  <c r="AH123" i="4"/>
  <c r="J36" i="7" s="1"/>
  <c r="AF123" i="4"/>
  <c r="AG123" i="4" s="1"/>
  <c r="AE123" i="4"/>
  <c r="AD123" i="4"/>
  <c r="T123" i="4"/>
  <c r="R123" i="4"/>
  <c r="AI122" i="4"/>
  <c r="AH122" i="4"/>
  <c r="L35" i="7" s="1"/>
  <c r="AF122" i="4"/>
  <c r="AG122" i="4" s="1"/>
  <c r="AE122" i="4"/>
  <c r="AD122" i="4"/>
  <c r="T122" i="4"/>
  <c r="R122" i="4"/>
  <c r="AI121" i="4"/>
  <c r="AH121" i="4"/>
  <c r="K35" i="7" s="1"/>
  <c r="AF121" i="4"/>
  <c r="AG121" i="4" s="1"/>
  <c r="AE121" i="4"/>
  <c r="AD121" i="4"/>
  <c r="T121" i="4"/>
  <c r="R121" i="4"/>
  <c r="AR120" i="4"/>
  <c r="AQ120" i="4"/>
  <c r="AP120" i="4"/>
  <c r="AO120" i="4"/>
  <c r="AK120" i="4"/>
  <c r="AJ120" i="4"/>
  <c r="AI120" i="4"/>
  <c r="AH120" i="4"/>
  <c r="J35" i="7" s="1"/>
  <c r="AF120" i="4"/>
  <c r="AG120" i="4" s="1"/>
  <c r="AE120" i="4"/>
  <c r="AD120" i="4"/>
  <c r="T120" i="4"/>
  <c r="R120" i="4"/>
  <c r="AI119" i="4"/>
  <c r="AH119" i="4"/>
  <c r="L34" i="7" s="1"/>
  <c r="AF119" i="4"/>
  <c r="AG119" i="4" s="1"/>
  <c r="AE119" i="4"/>
  <c r="AD119" i="4"/>
  <c r="T119" i="4"/>
  <c r="R119" i="4"/>
  <c r="AI118" i="4"/>
  <c r="AH118" i="4"/>
  <c r="K34" i="7" s="1"/>
  <c r="AF118" i="4"/>
  <c r="AG118" i="4" s="1"/>
  <c r="AE118" i="4"/>
  <c r="AD118" i="4"/>
  <c r="T118" i="4"/>
  <c r="R118" i="4"/>
  <c r="AR117" i="4"/>
  <c r="AQ117" i="4"/>
  <c r="AP117" i="4"/>
  <c r="AO117" i="4"/>
  <c r="AK117" i="4"/>
  <c r="AJ117" i="4"/>
  <c r="AI117" i="4"/>
  <c r="AH117" i="4"/>
  <c r="J34" i="7" s="1"/>
  <c r="AF117" i="4"/>
  <c r="AG117" i="4" s="1"/>
  <c r="AE117" i="4"/>
  <c r="AD117" i="4"/>
  <c r="T117" i="4"/>
  <c r="R117" i="4"/>
  <c r="AI116" i="4"/>
  <c r="AH116" i="4"/>
  <c r="L33" i="7" s="1"/>
  <c r="AF116" i="4"/>
  <c r="AG116" i="4" s="1"/>
  <c r="AE116" i="4"/>
  <c r="AD116" i="4"/>
  <c r="T116" i="4"/>
  <c r="R116" i="4"/>
  <c r="AI115" i="4"/>
  <c r="AH115" i="4"/>
  <c r="K33" i="7" s="1"/>
  <c r="AF115" i="4"/>
  <c r="AG115" i="4" s="1"/>
  <c r="AE115" i="4"/>
  <c r="AD115" i="4"/>
  <c r="T115" i="4"/>
  <c r="R115" i="4"/>
  <c r="AR114" i="4"/>
  <c r="AQ114" i="4"/>
  <c r="AP114" i="4"/>
  <c r="AO114" i="4"/>
  <c r="AK114" i="4"/>
  <c r="AJ114" i="4"/>
  <c r="AI114" i="4"/>
  <c r="AH114" i="4"/>
  <c r="J33" i="7" s="1"/>
  <c r="AF114" i="4"/>
  <c r="AG114" i="4" s="1"/>
  <c r="AE114" i="4"/>
  <c r="AD114" i="4"/>
  <c r="T114" i="4"/>
  <c r="R114" i="4"/>
  <c r="AI113" i="4"/>
  <c r="AH113" i="4"/>
  <c r="L32" i="7" s="1"/>
  <c r="AF113" i="4"/>
  <c r="AG113" i="4" s="1"/>
  <c r="AE113" i="4"/>
  <c r="AD113" i="4"/>
  <c r="T113" i="4"/>
  <c r="R113" i="4"/>
  <c r="AI112" i="4"/>
  <c r="AH112" i="4"/>
  <c r="K32" i="7" s="1"/>
  <c r="AF112" i="4"/>
  <c r="AG112" i="4" s="1"/>
  <c r="AE112" i="4"/>
  <c r="AD112" i="4"/>
  <c r="T112" i="4"/>
  <c r="R112" i="4"/>
  <c r="AR111" i="4"/>
  <c r="AQ111" i="4"/>
  <c r="AP111" i="4"/>
  <c r="AO111" i="4"/>
  <c r="AK111" i="4"/>
  <c r="AJ111" i="4"/>
  <c r="AI111" i="4"/>
  <c r="AH111" i="4"/>
  <c r="J32" i="7" s="1"/>
  <c r="AF111" i="4"/>
  <c r="AG111" i="4" s="1"/>
  <c r="AE111" i="4"/>
  <c r="AD111" i="4"/>
  <c r="T111" i="4"/>
  <c r="R111" i="4"/>
  <c r="AI110" i="4"/>
  <c r="AH110" i="4"/>
  <c r="L31" i="7" s="1"/>
  <c r="AF110" i="4"/>
  <c r="AG110" i="4" s="1"/>
  <c r="AE110" i="4"/>
  <c r="AD110" i="4"/>
  <c r="T110" i="4"/>
  <c r="R110" i="4"/>
  <c r="AI109" i="4"/>
  <c r="AH109" i="4"/>
  <c r="K31" i="7" s="1"/>
  <c r="AF109" i="4"/>
  <c r="AG109" i="4" s="1"/>
  <c r="AE109" i="4"/>
  <c r="AD109" i="4"/>
  <c r="T109" i="4"/>
  <c r="R109" i="4"/>
  <c r="AR108" i="4"/>
  <c r="AQ108" i="4"/>
  <c r="AP108" i="4"/>
  <c r="AO108" i="4"/>
  <c r="AK108" i="4"/>
  <c r="AJ108" i="4"/>
  <c r="AI108" i="4"/>
  <c r="AH108" i="4"/>
  <c r="J31" i="7" s="1"/>
  <c r="AF108" i="4"/>
  <c r="AG108" i="4" s="1"/>
  <c r="AE108" i="4"/>
  <c r="AD108" i="4"/>
  <c r="T108" i="4"/>
  <c r="R108" i="4"/>
  <c r="AI107" i="4"/>
  <c r="AH107" i="4"/>
  <c r="L30" i="7" s="1"/>
  <c r="AF107" i="4"/>
  <c r="AG107" i="4" s="1"/>
  <c r="AE107" i="4"/>
  <c r="AD107" i="4"/>
  <c r="T107" i="4"/>
  <c r="R107" i="4"/>
  <c r="AI106" i="4"/>
  <c r="AH106" i="4"/>
  <c r="K30" i="7" s="1"/>
  <c r="AF106" i="4"/>
  <c r="AG106" i="4" s="1"/>
  <c r="AE106" i="4"/>
  <c r="AD106" i="4"/>
  <c r="T106" i="4"/>
  <c r="R106" i="4"/>
  <c r="AR105" i="4"/>
  <c r="AQ105" i="4"/>
  <c r="AP105" i="4"/>
  <c r="AO105" i="4"/>
  <c r="AK105" i="4"/>
  <c r="AJ105" i="4"/>
  <c r="AI105" i="4"/>
  <c r="AH105" i="4"/>
  <c r="J30" i="7" s="1"/>
  <c r="AF105" i="4"/>
  <c r="AG105" i="4" s="1"/>
  <c r="AE105" i="4"/>
  <c r="AD105" i="4"/>
  <c r="T105" i="4"/>
  <c r="R105" i="4"/>
  <c r="AI104" i="4"/>
  <c r="AH104" i="4"/>
  <c r="L29" i="7" s="1"/>
  <c r="AF104" i="4"/>
  <c r="AG104" i="4" s="1"/>
  <c r="AE104" i="4"/>
  <c r="AD104" i="4"/>
  <c r="T104" i="4"/>
  <c r="R104" i="4"/>
  <c r="AI103" i="4"/>
  <c r="AH103" i="4"/>
  <c r="K29" i="7" s="1"/>
  <c r="AF103" i="4"/>
  <c r="AG103" i="4" s="1"/>
  <c r="AE103" i="4"/>
  <c r="AD103" i="4"/>
  <c r="T103" i="4"/>
  <c r="R103" i="4"/>
  <c r="AR102" i="4"/>
  <c r="AQ102" i="4"/>
  <c r="AP102" i="4"/>
  <c r="AO102" i="4"/>
  <c r="AK102" i="4"/>
  <c r="AJ102" i="4"/>
  <c r="AI102" i="4"/>
  <c r="AH102" i="4"/>
  <c r="J29" i="7" s="1"/>
  <c r="AF102" i="4"/>
  <c r="AG102" i="4" s="1"/>
  <c r="AE102" i="4"/>
  <c r="AD102" i="4"/>
  <c r="T102" i="4"/>
  <c r="R102" i="4"/>
  <c r="AI101" i="4"/>
  <c r="AH101" i="4"/>
  <c r="L28" i="7" s="1"/>
  <c r="AF101" i="4"/>
  <c r="AG101" i="4" s="1"/>
  <c r="AE101" i="4"/>
  <c r="AD101" i="4"/>
  <c r="T101" i="4"/>
  <c r="R101" i="4"/>
  <c r="AI100" i="4"/>
  <c r="AH100" i="4"/>
  <c r="K28" i="7" s="1"/>
  <c r="AF100" i="4"/>
  <c r="AG100" i="4" s="1"/>
  <c r="AE100" i="4"/>
  <c r="AD100" i="4"/>
  <c r="T100" i="4"/>
  <c r="R100" i="4"/>
  <c r="AR99" i="4"/>
  <c r="AQ99" i="4"/>
  <c r="AP99" i="4"/>
  <c r="AO99" i="4"/>
  <c r="AK99" i="4"/>
  <c r="AJ99" i="4"/>
  <c r="AI99" i="4"/>
  <c r="AH99" i="4"/>
  <c r="J28" i="7" s="1"/>
  <c r="AF99" i="4"/>
  <c r="AG99" i="4" s="1"/>
  <c r="AE99" i="4"/>
  <c r="AD99" i="4"/>
  <c r="T99" i="4"/>
  <c r="R99" i="4"/>
  <c r="AI98" i="4"/>
  <c r="AH98" i="4"/>
  <c r="L27" i="7" s="1"/>
  <c r="AF98" i="4"/>
  <c r="AG98" i="4" s="1"/>
  <c r="AE98" i="4"/>
  <c r="AD98" i="4"/>
  <c r="T98" i="4"/>
  <c r="R98" i="4"/>
  <c r="AI97" i="4"/>
  <c r="AH97" i="4"/>
  <c r="K27" i="7" s="1"/>
  <c r="AF97" i="4"/>
  <c r="AG97" i="4" s="1"/>
  <c r="AE97" i="4"/>
  <c r="AD97" i="4"/>
  <c r="T97" i="4"/>
  <c r="R97" i="4"/>
  <c r="AR96" i="4"/>
  <c r="AQ96" i="4"/>
  <c r="AP96" i="4"/>
  <c r="AO96" i="4"/>
  <c r="AK96" i="4"/>
  <c r="AJ96" i="4"/>
  <c r="AI96" i="4"/>
  <c r="AH96" i="4"/>
  <c r="J27" i="7" s="1"/>
  <c r="AF96" i="4"/>
  <c r="AG96" i="4" s="1"/>
  <c r="AE96" i="4"/>
  <c r="AD96" i="4"/>
  <c r="T96" i="4"/>
  <c r="R96" i="4"/>
  <c r="AI95" i="4"/>
  <c r="AH95" i="4"/>
  <c r="L26" i="7" s="1"/>
  <c r="AF95" i="4"/>
  <c r="AG95" i="4" s="1"/>
  <c r="AE95" i="4"/>
  <c r="AD95" i="4"/>
  <c r="T95" i="4"/>
  <c r="R95" i="4"/>
  <c r="AI94" i="4"/>
  <c r="AH94" i="4"/>
  <c r="K26" i="7" s="1"/>
  <c r="AF94" i="4"/>
  <c r="AG94" i="4" s="1"/>
  <c r="AE94" i="4"/>
  <c r="AD94" i="4"/>
  <c r="T94" i="4"/>
  <c r="R94" i="4"/>
  <c r="AR93" i="4"/>
  <c r="AQ93" i="4"/>
  <c r="AP93" i="4"/>
  <c r="AO93" i="4"/>
  <c r="AK93" i="4"/>
  <c r="AJ93" i="4"/>
  <c r="AI93" i="4"/>
  <c r="AH93" i="4"/>
  <c r="J26" i="7" s="1"/>
  <c r="AF93" i="4"/>
  <c r="AG93" i="4" s="1"/>
  <c r="AE93" i="4"/>
  <c r="AD93" i="4"/>
  <c r="T93" i="4"/>
  <c r="R93" i="4"/>
  <c r="AI92" i="4"/>
  <c r="AH92" i="4"/>
  <c r="L25" i="7" s="1"/>
  <c r="AF92" i="4"/>
  <c r="AG92" i="4" s="1"/>
  <c r="AE92" i="4"/>
  <c r="AD92" i="4"/>
  <c r="T92" i="4"/>
  <c r="R92" i="4"/>
  <c r="AI91" i="4"/>
  <c r="AH91" i="4"/>
  <c r="K25" i="7" s="1"/>
  <c r="AF91" i="4"/>
  <c r="AG91" i="4" s="1"/>
  <c r="AE91" i="4"/>
  <c r="AD91" i="4"/>
  <c r="T91" i="4"/>
  <c r="R91" i="4"/>
  <c r="AR90" i="4"/>
  <c r="AQ90" i="4"/>
  <c r="AP90" i="4"/>
  <c r="AO90" i="4"/>
  <c r="AK90" i="4"/>
  <c r="AJ90" i="4"/>
  <c r="AI90" i="4"/>
  <c r="AH90" i="4"/>
  <c r="J25" i="7" s="1"/>
  <c r="AF90" i="4"/>
  <c r="AG90" i="4" s="1"/>
  <c r="AE90" i="4"/>
  <c r="AD90" i="4"/>
  <c r="T90" i="4"/>
  <c r="R90" i="4"/>
  <c r="AI89" i="4"/>
  <c r="AH89" i="4"/>
  <c r="L24" i="7" s="1"/>
  <c r="AF89" i="4"/>
  <c r="AG89" i="4" s="1"/>
  <c r="AE89" i="4"/>
  <c r="AD89" i="4"/>
  <c r="T89" i="4"/>
  <c r="R89" i="4"/>
  <c r="AI88" i="4"/>
  <c r="AH88" i="4"/>
  <c r="K24" i="7" s="1"/>
  <c r="AF88" i="4"/>
  <c r="AG88" i="4" s="1"/>
  <c r="AE88" i="4"/>
  <c r="AD88" i="4"/>
  <c r="T88" i="4"/>
  <c r="R88" i="4"/>
  <c r="AR87" i="4"/>
  <c r="AQ87" i="4"/>
  <c r="AP87" i="4"/>
  <c r="AO87" i="4"/>
  <c r="AK87" i="4"/>
  <c r="AJ87" i="4"/>
  <c r="AI87" i="4"/>
  <c r="AH87" i="4"/>
  <c r="J24" i="7" s="1"/>
  <c r="AF87" i="4"/>
  <c r="AG87" i="4" s="1"/>
  <c r="AE87" i="4"/>
  <c r="AD87" i="4"/>
  <c r="T87" i="4"/>
  <c r="R87" i="4"/>
  <c r="AI86" i="4"/>
  <c r="AH86" i="4"/>
  <c r="L23" i="7" s="1"/>
  <c r="AF86" i="4"/>
  <c r="AG86" i="4" s="1"/>
  <c r="AE86" i="4"/>
  <c r="AD86" i="4"/>
  <c r="T86" i="4"/>
  <c r="R86" i="4"/>
  <c r="AI85" i="4"/>
  <c r="AH85" i="4"/>
  <c r="K23" i="7" s="1"/>
  <c r="AF85" i="4"/>
  <c r="AG85" i="4" s="1"/>
  <c r="AE85" i="4"/>
  <c r="AD85" i="4"/>
  <c r="T85" i="4"/>
  <c r="R85" i="4"/>
  <c r="AR84" i="4"/>
  <c r="AQ84" i="4"/>
  <c r="AP84" i="4"/>
  <c r="AO84" i="4"/>
  <c r="AK84" i="4"/>
  <c r="AJ84" i="4"/>
  <c r="AI84" i="4"/>
  <c r="AH84" i="4"/>
  <c r="J23" i="7" s="1"/>
  <c r="AF84" i="4"/>
  <c r="AG84" i="4" s="1"/>
  <c r="AE84" i="4"/>
  <c r="AD84" i="4"/>
  <c r="T84" i="4"/>
  <c r="R84" i="4"/>
  <c r="AI83" i="4"/>
  <c r="AH83" i="4"/>
  <c r="L22" i="7" s="1"/>
  <c r="AF83" i="4"/>
  <c r="AG83" i="4" s="1"/>
  <c r="AE83" i="4"/>
  <c r="AD83" i="4"/>
  <c r="T83" i="4"/>
  <c r="R83" i="4"/>
  <c r="AI82" i="4"/>
  <c r="AH82" i="4"/>
  <c r="K22" i="7" s="1"/>
  <c r="AF82" i="4"/>
  <c r="AG82" i="4" s="1"/>
  <c r="AE82" i="4"/>
  <c r="AD82" i="4"/>
  <c r="T82" i="4"/>
  <c r="R82" i="4"/>
  <c r="AR81" i="4"/>
  <c r="AQ81" i="4"/>
  <c r="AP81" i="4"/>
  <c r="AO81" i="4"/>
  <c r="AK81" i="4"/>
  <c r="AJ81" i="4"/>
  <c r="AI81" i="4"/>
  <c r="AH81" i="4"/>
  <c r="J22" i="7" s="1"/>
  <c r="AF81" i="4"/>
  <c r="AG81" i="4" s="1"/>
  <c r="AE81" i="4"/>
  <c r="AD81" i="4"/>
  <c r="T81" i="4"/>
  <c r="R81" i="4"/>
  <c r="AI80" i="4"/>
  <c r="AH80" i="4"/>
  <c r="L21" i="7" s="1"/>
  <c r="AF80" i="4"/>
  <c r="AG80" i="4" s="1"/>
  <c r="AE80" i="4"/>
  <c r="AD80" i="4"/>
  <c r="T80" i="4"/>
  <c r="R80" i="4"/>
  <c r="AI79" i="4"/>
  <c r="AH79" i="4"/>
  <c r="K21" i="7" s="1"/>
  <c r="AF79" i="4"/>
  <c r="AG79" i="4" s="1"/>
  <c r="AE79" i="4"/>
  <c r="AD79" i="4"/>
  <c r="T79" i="4"/>
  <c r="R79" i="4"/>
  <c r="AR78" i="4"/>
  <c r="AQ78" i="4"/>
  <c r="AP78" i="4"/>
  <c r="AO78" i="4"/>
  <c r="AK78" i="4"/>
  <c r="AJ78" i="4"/>
  <c r="AI78" i="4"/>
  <c r="AH78" i="4"/>
  <c r="J21" i="7" s="1"/>
  <c r="AF78" i="4"/>
  <c r="AG78" i="4" s="1"/>
  <c r="AE78" i="4"/>
  <c r="AD78" i="4"/>
  <c r="T78" i="4"/>
  <c r="R78" i="4"/>
  <c r="AI77" i="4"/>
  <c r="AH77" i="4"/>
  <c r="L20" i="7" s="1"/>
  <c r="AF77" i="4"/>
  <c r="AG77" i="4" s="1"/>
  <c r="AE77" i="4"/>
  <c r="AD77" i="4"/>
  <c r="T77" i="4"/>
  <c r="R77" i="4"/>
  <c r="AI76" i="4"/>
  <c r="AH76" i="4"/>
  <c r="K20" i="7" s="1"/>
  <c r="AF76" i="4"/>
  <c r="AG76" i="4" s="1"/>
  <c r="AE76" i="4"/>
  <c r="AD76" i="4"/>
  <c r="T76" i="4"/>
  <c r="R76" i="4"/>
  <c r="AR75" i="4"/>
  <c r="AQ75" i="4"/>
  <c r="AP75" i="4"/>
  <c r="AO75" i="4"/>
  <c r="AK75" i="4"/>
  <c r="AJ75" i="4"/>
  <c r="AI75" i="4"/>
  <c r="AH75" i="4"/>
  <c r="J20" i="7" s="1"/>
  <c r="AF75" i="4"/>
  <c r="AG75" i="4" s="1"/>
  <c r="AE75" i="4"/>
  <c r="AD75" i="4"/>
  <c r="T75" i="4"/>
  <c r="R75" i="4"/>
  <c r="AI74" i="4"/>
  <c r="AH74" i="4"/>
  <c r="L19" i="7" s="1"/>
  <c r="AF74" i="4"/>
  <c r="AG74" i="4" s="1"/>
  <c r="AE74" i="4"/>
  <c r="AD74" i="4"/>
  <c r="T74" i="4"/>
  <c r="R74" i="4"/>
  <c r="AI73" i="4"/>
  <c r="AH73" i="4"/>
  <c r="K19" i="7" s="1"/>
  <c r="AF73" i="4"/>
  <c r="AG73" i="4" s="1"/>
  <c r="AE73" i="4"/>
  <c r="AD73" i="4"/>
  <c r="T73" i="4"/>
  <c r="R73" i="4"/>
  <c r="AR72" i="4"/>
  <c r="AQ72" i="4"/>
  <c r="AP72" i="4"/>
  <c r="AO72" i="4"/>
  <c r="AK72" i="4"/>
  <c r="AJ72" i="4"/>
  <c r="AI72" i="4"/>
  <c r="AH72" i="4"/>
  <c r="J19" i="7" s="1"/>
  <c r="AF72" i="4"/>
  <c r="AG72" i="4" s="1"/>
  <c r="AE72" i="4"/>
  <c r="AD72" i="4"/>
  <c r="T72" i="4"/>
  <c r="R72" i="4"/>
  <c r="AI71" i="4"/>
  <c r="AH71" i="4"/>
  <c r="L18" i="7" s="1"/>
  <c r="AF71" i="4"/>
  <c r="AG71" i="4" s="1"/>
  <c r="AE71" i="4"/>
  <c r="AD71" i="4"/>
  <c r="T71" i="4"/>
  <c r="R71" i="4"/>
  <c r="AI70" i="4"/>
  <c r="AH70" i="4"/>
  <c r="K18" i="7" s="1"/>
  <c r="AF70" i="4"/>
  <c r="AG70" i="4" s="1"/>
  <c r="AE70" i="4"/>
  <c r="AD70" i="4"/>
  <c r="T70" i="4"/>
  <c r="R70" i="4"/>
  <c r="AR69" i="4"/>
  <c r="AQ69" i="4"/>
  <c r="AP69" i="4"/>
  <c r="AO69" i="4"/>
  <c r="AK69" i="4"/>
  <c r="AJ69" i="4"/>
  <c r="AI69" i="4"/>
  <c r="AH69" i="4"/>
  <c r="J18" i="7" s="1"/>
  <c r="AF69" i="4"/>
  <c r="AG69" i="4" s="1"/>
  <c r="AE69" i="4"/>
  <c r="AD69" i="4"/>
  <c r="T69" i="4"/>
  <c r="R69" i="4"/>
  <c r="AI68" i="4"/>
  <c r="AH68" i="4"/>
  <c r="L17" i="7" s="1"/>
  <c r="AF68" i="4"/>
  <c r="AG68" i="4" s="1"/>
  <c r="AE68" i="4"/>
  <c r="AD68" i="4"/>
  <c r="T68" i="4"/>
  <c r="R68" i="4"/>
  <c r="AI67" i="4"/>
  <c r="AH67" i="4"/>
  <c r="K17" i="7" s="1"/>
  <c r="AF67" i="4"/>
  <c r="AG67" i="4" s="1"/>
  <c r="AE67" i="4"/>
  <c r="AD67" i="4"/>
  <c r="T67" i="4"/>
  <c r="R67" i="4"/>
  <c r="AR66" i="4"/>
  <c r="AQ66" i="4"/>
  <c r="AP66" i="4"/>
  <c r="AO66" i="4"/>
  <c r="AK66" i="4"/>
  <c r="AJ66" i="4"/>
  <c r="AI66" i="4"/>
  <c r="AH66" i="4"/>
  <c r="J17" i="7" s="1"/>
  <c r="AF66" i="4"/>
  <c r="AG66" i="4" s="1"/>
  <c r="AE66" i="4"/>
  <c r="AD66" i="4"/>
  <c r="T66" i="4"/>
  <c r="R66" i="4"/>
  <c r="AI65" i="4"/>
  <c r="AH65" i="4"/>
  <c r="L16" i="7" s="1"/>
  <c r="AF65" i="4"/>
  <c r="AG65" i="4" s="1"/>
  <c r="AE65" i="4"/>
  <c r="AD65" i="4"/>
  <c r="T65" i="4"/>
  <c r="R65" i="4"/>
  <c r="AI64" i="4"/>
  <c r="AH64" i="4"/>
  <c r="K16" i="7" s="1"/>
  <c r="AF64" i="4"/>
  <c r="AG64" i="4" s="1"/>
  <c r="AE64" i="4"/>
  <c r="AD64" i="4"/>
  <c r="T64" i="4"/>
  <c r="R64" i="4"/>
  <c r="AR63" i="4"/>
  <c r="AQ63" i="4"/>
  <c r="AP63" i="4"/>
  <c r="AO63" i="4"/>
  <c r="AK63" i="4"/>
  <c r="AJ63" i="4"/>
  <c r="AI63" i="4"/>
  <c r="AH63" i="4"/>
  <c r="J16" i="7" s="1"/>
  <c r="AF63" i="4"/>
  <c r="AG63" i="4" s="1"/>
  <c r="AE63" i="4"/>
  <c r="AD63" i="4"/>
  <c r="T63" i="4"/>
  <c r="R63" i="4"/>
  <c r="AI62" i="4"/>
  <c r="AH62" i="4"/>
  <c r="L15" i="7" s="1"/>
  <c r="AF62" i="4"/>
  <c r="AG62" i="4" s="1"/>
  <c r="AE62" i="4"/>
  <c r="AD62" i="4"/>
  <c r="T62" i="4"/>
  <c r="R62" i="4"/>
  <c r="AI61" i="4"/>
  <c r="AH61" i="4"/>
  <c r="K15" i="7" s="1"/>
  <c r="AF61" i="4"/>
  <c r="AG61" i="4" s="1"/>
  <c r="AE61" i="4"/>
  <c r="AD61" i="4"/>
  <c r="T61" i="4"/>
  <c r="R61" i="4"/>
  <c r="AR60" i="4"/>
  <c r="AQ60" i="4"/>
  <c r="AP60" i="4"/>
  <c r="AO60" i="4"/>
  <c r="AK60" i="4"/>
  <c r="AJ60" i="4"/>
  <c r="AI60" i="4"/>
  <c r="AH60" i="4"/>
  <c r="J15" i="7" s="1"/>
  <c r="AF60" i="4"/>
  <c r="AG60" i="4" s="1"/>
  <c r="AE60" i="4"/>
  <c r="AD60" i="4"/>
  <c r="T60" i="4"/>
  <c r="R60" i="4"/>
  <c r="AI59" i="4"/>
  <c r="AH59" i="4"/>
  <c r="L14" i="7" s="1"/>
  <c r="AF59" i="4"/>
  <c r="AG59" i="4" s="1"/>
  <c r="AE59" i="4"/>
  <c r="AD59" i="4"/>
  <c r="T59" i="4"/>
  <c r="R59" i="4"/>
  <c r="AI58" i="4"/>
  <c r="AH58" i="4"/>
  <c r="K14" i="7" s="1"/>
  <c r="AF58" i="4"/>
  <c r="AG58" i="4" s="1"/>
  <c r="AE58" i="4"/>
  <c r="AD58" i="4"/>
  <c r="T58" i="4"/>
  <c r="R58" i="4"/>
  <c r="AR57" i="4"/>
  <c r="AQ57" i="4"/>
  <c r="AP57" i="4"/>
  <c r="AO57" i="4"/>
  <c r="AK57" i="4"/>
  <c r="AJ57" i="4"/>
  <c r="AI57" i="4"/>
  <c r="AH57" i="4"/>
  <c r="J14" i="7" s="1"/>
  <c r="AF57" i="4"/>
  <c r="AG57" i="4" s="1"/>
  <c r="AE57" i="4"/>
  <c r="AD57" i="4"/>
  <c r="T57" i="4"/>
  <c r="R57" i="4"/>
  <c r="AI56" i="4"/>
  <c r="AH56" i="4"/>
  <c r="L13" i="7" s="1"/>
  <c r="AF56" i="4"/>
  <c r="AG56" i="4" s="1"/>
  <c r="AE56" i="4"/>
  <c r="AD56" i="4"/>
  <c r="T56" i="4"/>
  <c r="R56" i="4"/>
  <c r="AI55" i="4"/>
  <c r="AH55" i="4"/>
  <c r="K13" i="7" s="1"/>
  <c r="AF55" i="4"/>
  <c r="AG55" i="4" s="1"/>
  <c r="AE55" i="4"/>
  <c r="AD55" i="4"/>
  <c r="T55" i="4"/>
  <c r="R55" i="4"/>
  <c r="AR54" i="4"/>
  <c r="AQ54" i="4"/>
  <c r="AP54" i="4"/>
  <c r="AO54" i="4"/>
  <c r="AK54" i="4"/>
  <c r="AJ54" i="4"/>
  <c r="AI54" i="4"/>
  <c r="AH54" i="4"/>
  <c r="J13" i="7" s="1"/>
  <c r="AF54" i="4"/>
  <c r="AG54" i="4" s="1"/>
  <c r="AE54" i="4"/>
  <c r="AD54" i="4"/>
  <c r="T54" i="4"/>
  <c r="R54" i="4"/>
  <c r="AI53" i="4"/>
  <c r="AH53" i="4"/>
  <c r="L12" i="7" s="1"/>
  <c r="AF53" i="4"/>
  <c r="AG53" i="4" s="1"/>
  <c r="AE53" i="4"/>
  <c r="AD53" i="4"/>
  <c r="T53" i="4"/>
  <c r="R53" i="4"/>
  <c r="AI52" i="4"/>
  <c r="AH52" i="4"/>
  <c r="K12" i="7" s="1"/>
  <c r="AF52" i="4"/>
  <c r="AG52" i="4" s="1"/>
  <c r="AE52" i="4"/>
  <c r="AD52" i="4"/>
  <c r="T52" i="4"/>
  <c r="R52" i="4"/>
  <c r="AR51" i="4"/>
  <c r="AQ51" i="4"/>
  <c r="AP51" i="4"/>
  <c r="AO51" i="4"/>
  <c r="AK51" i="4"/>
  <c r="AJ51" i="4"/>
  <c r="AI51" i="4"/>
  <c r="AH51" i="4"/>
  <c r="J12" i="7" s="1"/>
  <c r="AF51" i="4"/>
  <c r="AG51" i="4" s="1"/>
  <c r="AE51" i="4"/>
  <c r="AD51" i="4"/>
  <c r="T51" i="4"/>
  <c r="R51" i="4"/>
  <c r="AI50" i="4"/>
  <c r="AH50" i="4"/>
  <c r="L11" i="7" s="1"/>
  <c r="AF50" i="4"/>
  <c r="AG50" i="4" s="1"/>
  <c r="AE50" i="4"/>
  <c r="AD50" i="4"/>
  <c r="T50" i="4"/>
  <c r="R50" i="4"/>
  <c r="AI49" i="4"/>
  <c r="AH49" i="4"/>
  <c r="K11" i="7" s="1"/>
  <c r="AF49" i="4"/>
  <c r="AG49" i="4" s="1"/>
  <c r="AE49" i="4"/>
  <c r="AD49" i="4"/>
  <c r="T49" i="4"/>
  <c r="R49" i="4"/>
  <c r="AR48" i="4"/>
  <c r="AQ48" i="4"/>
  <c r="AP48" i="4"/>
  <c r="AO48" i="4"/>
  <c r="AK48" i="4"/>
  <c r="AJ48" i="4"/>
  <c r="AI48" i="4"/>
  <c r="AH48" i="4"/>
  <c r="J11" i="7" s="1"/>
  <c r="AF48" i="4"/>
  <c r="AG48" i="4" s="1"/>
  <c r="AE48" i="4"/>
  <c r="AD48" i="4"/>
  <c r="T48" i="4"/>
  <c r="R48" i="4"/>
  <c r="AI47" i="4"/>
  <c r="AH47" i="4"/>
  <c r="L10" i="7" s="1"/>
  <c r="AF47" i="4"/>
  <c r="AG47" i="4" s="1"/>
  <c r="AE47" i="4"/>
  <c r="AD47" i="4"/>
  <c r="T47" i="4"/>
  <c r="R47" i="4"/>
  <c r="AI46" i="4"/>
  <c r="AH46" i="4"/>
  <c r="K10" i="7" s="1"/>
  <c r="AF46" i="4"/>
  <c r="AG46" i="4" s="1"/>
  <c r="AE46" i="4"/>
  <c r="AD46" i="4"/>
  <c r="T46" i="4"/>
  <c r="R46" i="4"/>
  <c r="AR45" i="4"/>
  <c r="AQ45" i="4"/>
  <c r="AP45" i="4"/>
  <c r="AO45" i="4"/>
  <c r="AK45" i="4"/>
  <c r="AJ45" i="4"/>
  <c r="AI45" i="4"/>
  <c r="AH45" i="4"/>
  <c r="J10" i="7" s="1"/>
  <c r="AF45" i="4"/>
  <c r="AG45" i="4" s="1"/>
  <c r="AE45" i="4"/>
  <c r="AD45" i="4"/>
  <c r="T45" i="4"/>
  <c r="R45" i="4"/>
  <c r="AI44" i="4"/>
  <c r="AH44" i="4"/>
  <c r="L9" i="7" s="1"/>
  <c r="AF44" i="4"/>
  <c r="AG44" i="4" s="1"/>
  <c r="AE44" i="4"/>
  <c r="AD44" i="4"/>
  <c r="T44" i="4"/>
  <c r="R44" i="4"/>
  <c r="AI43" i="4"/>
  <c r="AH43" i="4"/>
  <c r="K9" i="7" s="1"/>
  <c r="AF43" i="4"/>
  <c r="AG43" i="4" s="1"/>
  <c r="AE43" i="4"/>
  <c r="AD43" i="4"/>
  <c r="T43" i="4"/>
  <c r="R43" i="4"/>
  <c r="AR42" i="4"/>
  <c r="AQ42" i="4"/>
  <c r="AP42" i="4"/>
  <c r="AO42" i="4"/>
  <c r="AK42" i="4"/>
  <c r="AJ42" i="4"/>
  <c r="AI42" i="4"/>
  <c r="AH42" i="4"/>
  <c r="J9" i="7" s="1"/>
  <c r="AF42" i="4"/>
  <c r="AG42" i="4" s="1"/>
  <c r="AE42" i="4"/>
  <c r="AD42" i="4"/>
  <c r="T42" i="4"/>
  <c r="R42" i="4"/>
  <c r="AI41" i="4"/>
  <c r="AH41" i="4"/>
  <c r="L8" i="7" s="1"/>
  <c r="AF41" i="4"/>
  <c r="AG41" i="4" s="1"/>
  <c r="AE41" i="4"/>
  <c r="AD41" i="4"/>
  <c r="T41" i="4"/>
  <c r="R41" i="4"/>
  <c r="AI40" i="4"/>
  <c r="AH40" i="4"/>
  <c r="K8" i="7" s="1"/>
  <c r="AF40" i="4"/>
  <c r="AG40" i="4" s="1"/>
  <c r="AE40" i="4"/>
  <c r="AD40" i="4"/>
  <c r="T40" i="4"/>
  <c r="R40" i="4"/>
  <c r="AR39" i="4"/>
  <c r="AQ39" i="4"/>
  <c r="AP39" i="4"/>
  <c r="AO39" i="4"/>
  <c r="AK39" i="4"/>
  <c r="AJ39" i="4"/>
  <c r="AI39" i="4"/>
  <c r="AH39" i="4"/>
  <c r="J8" i="7" s="1"/>
  <c r="AF39" i="4"/>
  <c r="AG39" i="4" s="1"/>
  <c r="AE39" i="4"/>
  <c r="AD39" i="4"/>
  <c r="T39" i="4"/>
  <c r="R39" i="4"/>
  <c r="AI38" i="4"/>
  <c r="AH38" i="4"/>
  <c r="L7" i="7" s="1"/>
  <c r="AF38" i="4"/>
  <c r="AG38" i="4" s="1"/>
  <c r="AE38" i="4"/>
  <c r="AD38" i="4"/>
  <c r="T38" i="4"/>
  <c r="R38" i="4"/>
  <c r="AI37" i="4"/>
  <c r="AH37" i="4"/>
  <c r="K7" i="7" s="1"/>
  <c r="AF37" i="4"/>
  <c r="AG37" i="4" s="1"/>
  <c r="AE37" i="4"/>
  <c r="AD37" i="4"/>
  <c r="T37" i="4"/>
  <c r="R37" i="4"/>
  <c r="AR36" i="4"/>
  <c r="AQ36" i="4"/>
  <c r="AP36" i="4"/>
  <c r="AO36" i="4"/>
  <c r="AK36" i="4"/>
  <c r="AJ36" i="4"/>
  <c r="AI36" i="4"/>
  <c r="AH36" i="4"/>
  <c r="J7" i="7" s="1"/>
  <c r="AF36" i="4"/>
  <c r="AG36" i="4" s="1"/>
  <c r="AE36" i="4"/>
  <c r="AD36" i="4"/>
  <c r="T36" i="4"/>
  <c r="R36" i="4"/>
  <c r="AI35" i="4"/>
  <c r="AH35" i="4"/>
  <c r="L6" i="7" s="1"/>
  <c r="AF35" i="4"/>
  <c r="AG35" i="4" s="1"/>
  <c r="AE35" i="4"/>
  <c r="AD35" i="4"/>
  <c r="T35" i="4"/>
  <c r="R35" i="4"/>
  <c r="AI34" i="4"/>
  <c r="AH34" i="4"/>
  <c r="K6" i="7" s="1"/>
  <c r="AF34" i="4"/>
  <c r="AG34" i="4" s="1"/>
  <c r="AE34" i="4"/>
  <c r="AD34" i="4"/>
  <c r="T34" i="4"/>
  <c r="R34" i="4"/>
  <c r="AR33" i="4"/>
  <c r="AQ33" i="4"/>
  <c r="AP33" i="4"/>
  <c r="AO33" i="4"/>
  <c r="AK33" i="4"/>
  <c r="AJ33" i="4"/>
  <c r="AI33" i="4"/>
  <c r="AH33" i="4"/>
  <c r="J6" i="7" s="1"/>
  <c r="AF33" i="4"/>
  <c r="AG33" i="4" s="1"/>
  <c r="AE33" i="4"/>
  <c r="AD33" i="4"/>
  <c r="T33" i="4"/>
  <c r="R33" i="4"/>
  <c r="AI32" i="4"/>
  <c r="AH32" i="4"/>
  <c r="L5" i="7" s="1"/>
  <c r="AF32" i="4"/>
  <c r="AG32" i="4" s="1"/>
  <c r="AE32" i="4"/>
  <c r="AD32" i="4"/>
  <c r="T32" i="4"/>
  <c r="R32" i="4"/>
  <c r="AI31" i="4"/>
  <c r="AH31" i="4"/>
  <c r="K5" i="7" s="1"/>
  <c r="AF31" i="4"/>
  <c r="AG31" i="4" s="1"/>
  <c r="AE31" i="4"/>
  <c r="AD31" i="4"/>
  <c r="T31" i="4"/>
  <c r="R31" i="4"/>
  <c r="AR30" i="4"/>
  <c r="AQ30" i="4"/>
  <c r="AP30" i="4"/>
  <c r="AO30" i="4"/>
  <c r="AK30" i="4"/>
  <c r="AJ30" i="4"/>
  <c r="AI30" i="4"/>
  <c r="AH30" i="4"/>
  <c r="J5" i="7" s="1"/>
  <c r="AF30" i="4"/>
  <c r="AG30" i="4" s="1"/>
  <c r="AE30" i="4"/>
  <c r="AD30" i="4"/>
  <c r="T30" i="4"/>
  <c r="R30" i="4"/>
  <c r="AI29" i="4"/>
  <c r="AH29" i="4"/>
  <c r="L4" i="7" s="1"/>
  <c r="AF29" i="4"/>
  <c r="AG29" i="4" s="1"/>
  <c r="AE29" i="4"/>
  <c r="AD29" i="4"/>
  <c r="T29" i="4"/>
  <c r="R29" i="4"/>
  <c r="AI28" i="4"/>
  <c r="AH28" i="4"/>
  <c r="K4" i="7" s="1"/>
  <c r="AF28" i="4"/>
  <c r="AG28" i="4" s="1"/>
  <c r="AE28" i="4"/>
  <c r="AD28" i="4"/>
  <c r="T28" i="4"/>
  <c r="R28" i="4"/>
  <c r="AR27" i="4"/>
  <c r="AP27" i="4"/>
  <c r="AK27" i="4"/>
  <c r="AJ27" i="4"/>
  <c r="AI27" i="4"/>
  <c r="AH27" i="4"/>
  <c r="J4" i="7" s="1"/>
  <c r="AF27" i="4"/>
  <c r="AG27" i="4" s="1"/>
  <c r="AE27" i="4"/>
  <c r="AD27" i="4"/>
  <c r="T27" i="4"/>
  <c r="R27" i="4"/>
  <c r="AI26" i="4"/>
  <c r="AH26" i="4"/>
  <c r="L3" i="7" s="1"/>
  <c r="AF26" i="4"/>
  <c r="AG26" i="4" s="1"/>
  <c r="AE26" i="4"/>
  <c r="AD26" i="4"/>
  <c r="T26" i="4"/>
  <c r="R26" i="4"/>
  <c r="AI25" i="4"/>
  <c r="AH25" i="4"/>
  <c r="K3" i="7" s="1"/>
  <c r="AF25" i="4"/>
  <c r="AG25" i="4" s="1"/>
  <c r="AE25" i="4"/>
  <c r="AD25" i="4"/>
  <c r="T25" i="4"/>
  <c r="R25" i="4"/>
  <c r="AR24" i="4"/>
  <c r="AP24" i="4"/>
  <c r="AO24" i="4" s="1"/>
  <c r="AK24" i="4"/>
  <c r="AJ24" i="4"/>
  <c r="AI24" i="4"/>
  <c r="AH24" i="4"/>
  <c r="J3" i="7" s="1"/>
  <c r="AF24" i="4"/>
  <c r="AG24" i="4" s="1"/>
  <c r="AE24" i="4"/>
  <c r="AD24" i="4"/>
  <c r="T24" i="4"/>
  <c r="R24" i="4"/>
  <c r="AI23" i="4"/>
  <c r="AH23" i="4"/>
  <c r="L2" i="7" s="1"/>
  <c r="AG23" i="4"/>
  <c r="AF23" i="4"/>
  <c r="AE23" i="4"/>
  <c r="AD23" i="4"/>
  <c r="T23" i="4"/>
  <c r="R23" i="4"/>
  <c r="AI22" i="4"/>
  <c r="AH22" i="4"/>
  <c r="K2" i="7" s="1"/>
  <c r="AG22" i="4"/>
  <c r="AF22" i="4"/>
  <c r="AE22" i="4"/>
  <c r="AD22" i="4"/>
  <c r="T22" i="4"/>
  <c r="R22" i="4"/>
  <c r="AR21" i="4"/>
  <c r="AQ21" i="4" s="1"/>
  <c r="AP21" i="4"/>
  <c r="AO21" i="4" s="1"/>
  <c r="AK21" i="4"/>
  <c r="AJ21" i="4"/>
  <c r="AI21" i="4"/>
  <c r="AF21" i="4"/>
  <c r="AG21" i="4" s="1"/>
  <c r="AE21" i="4"/>
  <c r="AD21" i="4"/>
  <c r="AH21" i="4" s="1"/>
  <c r="J2" i="7" s="1"/>
  <c r="T21" i="4"/>
  <c r="R21" i="4"/>
  <c r="J8" i="4"/>
  <c r="C8" i="4"/>
  <c r="P7" i="4"/>
  <c r="F19" i="5" s="1"/>
  <c r="G19" i="5" s="1"/>
  <c r="J6" i="4"/>
  <c r="C6" i="4"/>
  <c r="J4" i="4"/>
  <c r="C4" i="4"/>
  <c r="H128" i="14"/>
  <c r="F128" i="14"/>
  <c r="D128" i="14"/>
  <c r="H127" i="14"/>
  <c r="F127" i="14"/>
  <c r="D127" i="14"/>
  <c r="H126" i="14"/>
  <c r="F126" i="14"/>
  <c r="D126" i="14"/>
  <c r="H125" i="14"/>
  <c r="F125" i="14"/>
  <c r="D125" i="14"/>
  <c r="H124" i="14"/>
  <c r="F124" i="14"/>
  <c r="D124" i="14"/>
  <c r="H123" i="14"/>
  <c r="F123" i="14"/>
  <c r="D123" i="14"/>
  <c r="D117" i="14"/>
  <c r="D116" i="14"/>
  <c r="H108" i="14"/>
  <c r="F108" i="14"/>
  <c r="D108" i="14"/>
  <c r="H107" i="14"/>
  <c r="F107" i="14"/>
  <c r="D107" i="14"/>
  <c r="H106" i="14"/>
  <c r="F106" i="14"/>
  <c r="D106" i="14"/>
  <c r="H105" i="14"/>
  <c r="F105" i="14"/>
  <c r="D105" i="14"/>
  <c r="H104" i="14"/>
  <c r="F104" i="14"/>
  <c r="D104" i="14"/>
  <c r="H103" i="14"/>
  <c r="F103" i="14"/>
  <c r="D103" i="14"/>
  <c r="D97" i="14"/>
  <c r="D96" i="14"/>
  <c r="H84" i="14"/>
  <c r="F84" i="14"/>
  <c r="D84" i="14"/>
  <c r="H83" i="14"/>
  <c r="F83" i="14"/>
  <c r="D83" i="14"/>
  <c r="H82" i="14"/>
  <c r="F82" i="14"/>
  <c r="D82" i="14"/>
  <c r="H81" i="14"/>
  <c r="F81" i="14"/>
  <c r="D81" i="14"/>
  <c r="H80" i="14"/>
  <c r="F80" i="14"/>
  <c r="D80" i="14"/>
  <c r="H79" i="14"/>
  <c r="F79" i="14"/>
  <c r="D79" i="14"/>
  <c r="D73" i="14"/>
  <c r="D72" i="14"/>
  <c r="H64" i="14"/>
  <c r="F64" i="14"/>
  <c r="D64" i="14"/>
  <c r="H63" i="14"/>
  <c r="F63" i="14"/>
  <c r="D63" i="14"/>
  <c r="H62" i="14"/>
  <c r="F62" i="14"/>
  <c r="D62" i="14"/>
  <c r="H61" i="14"/>
  <c r="F61" i="14"/>
  <c r="D61" i="14"/>
  <c r="H60" i="14"/>
  <c r="F60" i="14"/>
  <c r="D60" i="14"/>
  <c r="H59" i="14"/>
  <c r="F59" i="14"/>
  <c r="D59" i="14"/>
  <c r="D53" i="14"/>
  <c r="D52" i="14"/>
  <c r="H40" i="14"/>
  <c r="F40" i="14"/>
  <c r="D40" i="14"/>
  <c r="H39" i="14"/>
  <c r="F39" i="14"/>
  <c r="D39" i="14"/>
  <c r="H38" i="14"/>
  <c r="F38" i="14"/>
  <c r="D38" i="14"/>
  <c r="H37" i="14"/>
  <c r="F37" i="14"/>
  <c r="D37" i="14"/>
  <c r="H36" i="14"/>
  <c r="F36" i="14"/>
  <c r="D36" i="14"/>
  <c r="H35" i="14"/>
  <c r="F35" i="14"/>
  <c r="D35" i="14"/>
  <c r="D29" i="14"/>
  <c r="D28" i="14"/>
  <c r="H20" i="14"/>
  <c r="F20" i="14"/>
  <c r="D20" i="14"/>
  <c r="H19" i="14"/>
  <c r="F19" i="14"/>
  <c r="D19" i="14"/>
  <c r="H18" i="14"/>
  <c r="F18" i="14"/>
  <c r="D18" i="14"/>
  <c r="H17" i="14"/>
  <c r="F17" i="14"/>
  <c r="D17" i="14"/>
  <c r="H16" i="14"/>
  <c r="F16" i="14"/>
  <c r="D16" i="14"/>
  <c r="H15" i="14"/>
  <c r="F15" i="14"/>
  <c r="D9" i="14"/>
  <c r="D8" i="14"/>
  <c r="AI620" i="3"/>
  <c r="AH620" i="3"/>
  <c r="AF620" i="3"/>
  <c r="AG620" i="3" s="1"/>
  <c r="AE620" i="3"/>
  <c r="AD620" i="3"/>
  <c r="T620" i="3"/>
  <c r="R620" i="3"/>
  <c r="AI619" i="3"/>
  <c r="AH619" i="3"/>
  <c r="AF619" i="3"/>
  <c r="AG619" i="3" s="1"/>
  <c r="AE619" i="3"/>
  <c r="AD619" i="3"/>
  <c r="T619" i="3"/>
  <c r="R619" i="3"/>
  <c r="AP618" i="3"/>
  <c r="AO618" i="3" s="1"/>
  <c r="AN618" i="3"/>
  <c r="AK618" i="3"/>
  <c r="AJ618" i="3"/>
  <c r="AI618" i="3"/>
  <c r="AH618" i="3"/>
  <c r="AF618" i="3"/>
  <c r="AG618" i="3" s="1"/>
  <c r="AE618" i="3"/>
  <c r="AD618" i="3"/>
  <c r="T618" i="3"/>
  <c r="R618" i="3"/>
  <c r="AI617" i="3"/>
  <c r="AH617" i="3"/>
  <c r="AF617" i="3"/>
  <c r="AG617" i="3" s="1"/>
  <c r="AE617" i="3"/>
  <c r="AD617" i="3"/>
  <c r="T617" i="3"/>
  <c r="R617" i="3"/>
  <c r="AI616" i="3"/>
  <c r="AH616" i="3"/>
  <c r="AF616" i="3"/>
  <c r="AG616" i="3" s="1"/>
  <c r="AE616" i="3"/>
  <c r="AD616" i="3"/>
  <c r="T616" i="3"/>
  <c r="R616" i="3"/>
  <c r="AP615" i="3"/>
  <c r="AO615" i="3"/>
  <c r="AN615" i="3"/>
  <c r="AK615" i="3"/>
  <c r="AJ615" i="3"/>
  <c r="AI615" i="3"/>
  <c r="AH615" i="3"/>
  <c r="AF615" i="3"/>
  <c r="AG615" i="3" s="1"/>
  <c r="AE615" i="3"/>
  <c r="AD615" i="3"/>
  <c r="T615" i="3"/>
  <c r="R615" i="3"/>
  <c r="AI614" i="3"/>
  <c r="AH614" i="3"/>
  <c r="AF614" i="3"/>
  <c r="AG614" i="3" s="1"/>
  <c r="AE614" i="3"/>
  <c r="AD614" i="3"/>
  <c r="T614" i="3"/>
  <c r="R614" i="3"/>
  <c r="AI613" i="3"/>
  <c r="AH613" i="3"/>
  <c r="AF613" i="3"/>
  <c r="AG613" i="3" s="1"/>
  <c r="AE613" i="3"/>
  <c r="AD613" i="3"/>
  <c r="T613" i="3"/>
  <c r="R613" i="3"/>
  <c r="AP612" i="3"/>
  <c r="AO612" i="3" s="1"/>
  <c r="AN612" i="3"/>
  <c r="AK612" i="3"/>
  <c r="AJ612" i="3"/>
  <c r="AI612" i="3"/>
  <c r="AH612" i="3"/>
  <c r="AF612" i="3"/>
  <c r="AG612" i="3" s="1"/>
  <c r="AE612" i="3"/>
  <c r="AD612" i="3"/>
  <c r="T612" i="3"/>
  <c r="R612" i="3"/>
  <c r="AI611" i="3"/>
  <c r="AH611" i="3"/>
  <c r="AF611" i="3"/>
  <c r="AG611" i="3" s="1"/>
  <c r="AE611" i="3"/>
  <c r="AD611" i="3"/>
  <c r="T611" i="3"/>
  <c r="R611" i="3"/>
  <c r="AI610" i="3"/>
  <c r="AH610" i="3"/>
  <c r="AF610" i="3"/>
  <c r="AG610" i="3" s="1"/>
  <c r="AE610" i="3"/>
  <c r="AD610" i="3"/>
  <c r="T610" i="3"/>
  <c r="R610" i="3"/>
  <c r="AP609" i="3"/>
  <c r="AO609" i="3" s="1"/>
  <c r="AN609" i="3"/>
  <c r="AK609" i="3"/>
  <c r="AJ609" i="3"/>
  <c r="AI609" i="3"/>
  <c r="AH609" i="3"/>
  <c r="AF609" i="3"/>
  <c r="AG609" i="3" s="1"/>
  <c r="AE609" i="3"/>
  <c r="AD609" i="3"/>
  <c r="T609" i="3"/>
  <c r="R609" i="3"/>
  <c r="AI608" i="3"/>
  <c r="AH608" i="3"/>
  <c r="AF608" i="3"/>
  <c r="AG608" i="3" s="1"/>
  <c r="AE608" i="3"/>
  <c r="AD608" i="3"/>
  <c r="T608" i="3"/>
  <c r="R608" i="3"/>
  <c r="AI607" i="3"/>
  <c r="AH607" i="3"/>
  <c r="AF607" i="3"/>
  <c r="AG607" i="3" s="1"/>
  <c r="AE607" i="3"/>
  <c r="AD607" i="3"/>
  <c r="T607" i="3"/>
  <c r="R607" i="3"/>
  <c r="AP606" i="3"/>
  <c r="AO606" i="3" s="1"/>
  <c r="AN606" i="3"/>
  <c r="AK606" i="3"/>
  <c r="AJ606" i="3"/>
  <c r="AI606" i="3"/>
  <c r="AH606" i="3"/>
  <c r="AF606" i="3"/>
  <c r="AG606" i="3" s="1"/>
  <c r="AE606" i="3"/>
  <c r="AD606" i="3"/>
  <c r="T606" i="3"/>
  <c r="R606" i="3"/>
  <c r="AI605" i="3"/>
  <c r="AH605" i="3"/>
  <c r="AF605" i="3"/>
  <c r="AG605" i="3" s="1"/>
  <c r="AE605" i="3"/>
  <c r="AD605" i="3"/>
  <c r="T605" i="3"/>
  <c r="R605" i="3"/>
  <c r="AI604" i="3"/>
  <c r="AH604" i="3"/>
  <c r="AF604" i="3"/>
  <c r="AG604" i="3" s="1"/>
  <c r="AE604" i="3"/>
  <c r="AD604" i="3"/>
  <c r="T604" i="3"/>
  <c r="R604" i="3"/>
  <c r="AP603" i="3"/>
  <c r="AO603" i="3" s="1"/>
  <c r="AN603" i="3"/>
  <c r="AK603" i="3"/>
  <c r="AJ603" i="3"/>
  <c r="AI603" i="3"/>
  <c r="AH603" i="3"/>
  <c r="AF603" i="3"/>
  <c r="AG603" i="3" s="1"/>
  <c r="AE603" i="3"/>
  <c r="AD603" i="3"/>
  <c r="T603" i="3"/>
  <c r="R603" i="3"/>
  <c r="AI602" i="3"/>
  <c r="AH602" i="3"/>
  <c r="AF602" i="3"/>
  <c r="AG602" i="3" s="1"/>
  <c r="AE602" i="3"/>
  <c r="AD602" i="3"/>
  <c r="T602" i="3"/>
  <c r="R602" i="3"/>
  <c r="AI601" i="3"/>
  <c r="AH601" i="3"/>
  <c r="AF601" i="3"/>
  <c r="AG601" i="3" s="1"/>
  <c r="AE601" i="3"/>
  <c r="AD601" i="3"/>
  <c r="T601" i="3"/>
  <c r="R601" i="3"/>
  <c r="AP600" i="3"/>
  <c r="AO600" i="3" s="1"/>
  <c r="AN600" i="3"/>
  <c r="AM600" i="3" s="1"/>
  <c r="AK600" i="3"/>
  <c r="AJ600" i="3"/>
  <c r="AI600" i="3"/>
  <c r="AH600" i="3"/>
  <c r="AF600" i="3"/>
  <c r="AG600" i="3" s="1"/>
  <c r="AE600" i="3"/>
  <c r="AD600" i="3"/>
  <c r="T600" i="3"/>
  <c r="R600" i="3"/>
  <c r="AI599" i="3"/>
  <c r="AH599" i="3"/>
  <c r="AF599" i="3"/>
  <c r="AG599" i="3" s="1"/>
  <c r="AE599" i="3"/>
  <c r="AD599" i="3"/>
  <c r="T599" i="3"/>
  <c r="R599" i="3"/>
  <c r="AI598" i="3"/>
  <c r="AH598" i="3"/>
  <c r="AF598" i="3"/>
  <c r="AG598" i="3" s="1"/>
  <c r="AE598" i="3"/>
  <c r="AD598" i="3"/>
  <c r="T598" i="3"/>
  <c r="R598" i="3"/>
  <c r="AP597" i="3"/>
  <c r="AO597" i="3" s="1"/>
  <c r="AN597" i="3"/>
  <c r="AM597" i="3" s="1"/>
  <c r="AK597" i="3"/>
  <c r="AJ597" i="3"/>
  <c r="AI597" i="3"/>
  <c r="AH597" i="3"/>
  <c r="AF597" i="3"/>
  <c r="AG597" i="3" s="1"/>
  <c r="AE597" i="3"/>
  <c r="AD597" i="3"/>
  <c r="T597" i="3"/>
  <c r="R597" i="3"/>
  <c r="AI596" i="3"/>
  <c r="AH596" i="3"/>
  <c r="AF596" i="3"/>
  <c r="AG596" i="3" s="1"/>
  <c r="AE596" i="3"/>
  <c r="AD596" i="3"/>
  <c r="T596" i="3"/>
  <c r="R596" i="3"/>
  <c r="AI595" i="3"/>
  <c r="AH595" i="3"/>
  <c r="AF595" i="3"/>
  <c r="AG595" i="3" s="1"/>
  <c r="AE595" i="3"/>
  <c r="AD595" i="3"/>
  <c r="T595" i="3"/>
  <c r="R595" i="3"/>
  <c r="AP594" i="3"/>
  <c r="AO594" i="3" s="1"/>
  <c r="AN594" i="3"/>
  <c r="AM594" i="3" s="1"/>
  <c r="AK594" i="3"/>
  <c r="AJ594" i="3"/>
  <c r="AI594" i="3"/>
  <c r="AH594" i="3"/>
  <c r="AF594" i="3"/>
  <c r="AG594" i="3" s="1"/>
  <c r="AE594" i="3"/>
  <c r="AD594" i="3"/>
  <c r="T594" i="3"/>
  <c r="R594" i="3"/>
  <c r="AI593" i="3"/>
  <c r="AH593" i="3"/>
  <c r="AF593" i="3"/>
  <c r="AG593" i="3" s="1"/>
  <c r="AE593" i="3"/>
  <c r="AD593" i="3"/>
  <c r="T593" i="3"/>
  <c r="R593" i="3"/>
  <c r="AI592" i="3"/>
  <c r="AH592" i="3"/>
  <c r="AF592" i="3"/>
  <c r="AG592" i="3" s="1"/>
  <c r="AE592" i="3"/>
  <c r="AD592" i="3"/>
  <c r="T592" i="3"/>
  <c r="R592" i="3"/>
  <c r="AP591" i="3"/>
  <c r="AO591" i="3" s="1"/>
  <c r="AN591" i="3"/>
  <c r="AM591" i="3" s="1"/>
  <c r="AK591" i="3"/>
  <c r="AJ591" i="3"/>
  <c r="AI591" i="3"/>
  <c r="AH591" i="3"/>
  <c r="AF591" i="3"/>
  <c r="AG591" i="3" s="1"/>
  <c r="AE591" i="3"/>
  <c r="AD591" i="3"/>
  <c r="T591" i="3"/>
  <c r="R591" i="3"/>
  <c r="AI590" i="3"/>
  <c r="AH590" i="3"/>
  <c r="AF590" i="3"/>
  <c r="AG590" i="3" s="1"/>
  <c r="AE590" i="3"/>
  <c r="AD590" i="3"/>
  <c r="T590" i="3"/>
  <c r="R590" i="3"/>
  <c r="AI589" i="3"/>
  <c r="AH589" i="3"/>
  <c r="AF589" i="3"/>
  <c r="AG589" i="3" s="1"/>
  <c r="AE589" i="3"/>
  <c r="AD589" i="3"/>
  <c r="T589" i="3"/>
  <c r="R589" i="3"/>
  <c r="AP588" i="3"/>
  <c r="AO588" i="3" s="1"/>
  <c r="AN588" i="3"/>
  <c r="AM588" i="3" s="1"/>
  <c r="AK588" i="3"/>
  <c r="AJ588" i="3"/>
  <c r="AI588" i="3"/>
  <c r="AH588" i="3"/>
  <c r="AF588" i="3"/>
  <c r="AG588" i="3" s="1"/>
  <c r="AE588" i="3"/>
  <c r="AD588" i="3"/>
  <c r="T588" i="3"/>
  <c r="R588" i="3"/>
  <c r="AI587" i="3"/>
  <c r="AH587" i="3"/>
  <c r="AF587" i="3"/>
  <c r="AG587" i="3" s="1"/>
  <c r="AE587" i="3"/>
  <c r="AD587" i="3"/>
  <c r="T587" i="3"/>
  <c r="R587" i="3"/>
  <c r="AI586" i="3"/>
  <c r="AH586" i="3"/>
  <c r="AF586" i="3"/>
  <c r="AG586" i="3" s="1"/>
  <c r="AE586" i="3"/>
  <c r="AD586" i="3"/>
  <c r="T586" i="3"/>
  <c r="R586" i="3"/>
  <c r="AP585" i="3"/>
  <c r="AO585" i="3" s="1"/>
  <c r="AN585" i="3"/>
  <c r="AM585" i="3" s="1"/>
  <c r="AK585" i="3"/>
  <c r="AJ585" i="3"/>
  <c r="AI585" i="3"/>
  <c r="AH585" i="3"/>
  <c r="AF585" i="3"/>
  <c r="AG585" i="3" s="1"/>
  <c r="AE585" i="3"/>
  <c r="AD585" i="3"/>
  <c r="T585" i="3"/>
  <c r="R585" i="3"/>
  <c r="AI584" i="3"/>
  <c r="AH584" i="3"/>
  <c r="AF584" i="3"/>
  <c r="AG584" i="3" s="1"/>
  <c r="AE584" i="3"/>
  <c r="AD584" i="3"/>
  <c r="T584" i="3"/>
  <c r="R584" i="3"/>
  <c r="AI583" i="3"/>
  <c r="AH583" i="3"/>
  <c r="AF583" i="3"/>
  <c r="AG583" i="3" s="1"/>
  <c r="AE583" i="3"/>
  <c r="AD583" i="3"/>
  <c r="T583" i="3"/>
  <c r="R583" i="3"/>
  <c r="AP582" i="3"/>
  <c r="AO582" i="3" s="1"/>
  <c r="AN582" i="3"/>
  <c r="AM582" i="3" s="1"/>
  <c r="AK582" i="3"/>
  <c r="AJ582" i="3"/>
  <c r="AI582" i="3"/>
  <c r="AH582" i="3"/>
  <c r="AF582" i="3"/>
  <c r="AG582" i="3" s="1"/>
  <c r="AE582" i="3"/>
  <c r="AD582" i="3"/>
  <c r="T582" i="3"/>
  <c r="R582" i="3"/>
  <c r="AI581" i="3"/>
  <c r="AH581" i="3"/>
  <c r="AF581" i="3"/>
  <c r="AG581" i="3" s="1"/>
  <c r="AE581" i="3"/>
  <c r="AD581" i="3"/>
  <c r="T581" i="3"/>
  <c r="R581" i="3"/>
  <c r="AI580" i="3"/>
  <c r="AH580" i="3"/>
  <c r="AF580" i="3"/>
  <c r="AG580" i="3" s="1"/>
  <c r="AE580" i="3"/>
  <c r="AD580" i="3"/>
  <c r="T580" i="3"/>
  <c r="R580" i="3"/>
  <c r="AP579" i="3"/>
  <c r="AO579" i="3" s="1"/>
  <c r="AN579" i="3"/>
  <c r="AM579" i="3" s="1"/>
  <c r="AK579" i="3"/>
  <c r="AJ579" i="3"/>
  <c r="AI579" i="3"/>
  <c r="AH579" i="3"/>
  <c r="AF579" i="3"/>
  <c r="AG579" i="3" s="1"/>
  <c r="AE579" i="3"/>
  <c r="AD579" i="3"/>
  <c r="T579" i="3"/>
  <c r="R579" i="3"/>
  <c r="AI578" i="3"/>
  <c r="AH578" i="3"/>
  <c r="AF578" i="3"/>
  <c r="AG578" i="3" s="1"/>
  <c r="AE578" i="3"/>
  <c r="AD578" i="3"/>
  <c r="T578" i="3"/>
  <c r="R578" i="3"/>
  <c r="AI577" i="3"/>
  <c r="AH577" i="3"/>
  <c r="AF577" i="3"/>
  <c r="AG577" i="3" s="1"/>
  <c r="AE577" i="3"/>
  <c r="AD577" i="3"/>
  <c r="T577" i="3"/>
  <c r="R577" i="3"/>
  <c r="AP576" i="3"/>
  <c r="AO576" i="3" s="1"/>
  <c r="AN576" i="3"/>
  <c r="AM576" i="3" s="1"/>
  <c r="AK576" i="3"/>
  <c r="AJ576" i="3"/>
  <c r="AI576" i="3"/>
  <c r="AH576" i="3"/>
  <c r="AF576" i="3"/>
  <c r="AG576" i="3" s="1"/>
  <c r="AE576" i="3"/>
  <c r="AD576" i="3"/>
  <c r="T576" i="3"/>
  <c r="R576" i="3"/>
  <c r="AI575" i="3"/>
  <c r="AH575" i="3"/>
  <c r="AF575" i="3"/>
  <c r="AG575" i="3" s="1"/>
  <c r="AE575" i="3"/>
  <c r="AD575" i="3"/>
  <c r="T575" i="3"/>
  <c r="R575" i="3"/>
  <c r="AI574" i="3"/>
  <c r="AH574" i="3"/>
  <c r="AF574" i="3"/>
  <c r="AG574" i="3" s="1"/>
  <c r="AE574" i="3"/>
  <c r="AD574" i="3"/>
  <c r="T574" i="3"/>
  <c r="R574" i="3"/>
  <c r="AP573" i="3"/>
  <c r="AO573" i="3" s="1"/>
  <c r="AN573" i="3"/>
  <c r="AM573" i="3" s="1"/>
  <c r="AK573" i="3"/>
  <c r="AJ573" i="3"/>
  <c r="AI573" i="3"/>
  <c r="AH573" i="3"/>
  <c r="AF573" i="3"/>
  <c r="AG573" i="3" s="1"/>
  <c r="AE573" i="3"/>
  <c r="AD573" i="3"/>
  <c r="T573" i="3"/>
  <c r="R573" i="3"/>
  <c r="AI572" i="3"/>
  <c r="AH572" i="3"/>
  <c r="AF572" i="3"/>
  <c r="AG572" i="3" s="1"/>
  <c r="AE572" i="3"/>
  <c r="AD572" i="3"/>
  <c r="T572" i="3"/>
  <c r="R572" i="3"/>
  <c r="AI571" i="3"/>
  <c r="AH571" i="3"/>
  <c r="AF571" i="3"/>
  <c r="AG571" i="3" s="1"/>
  <c r="AE571" i="3"/>
  <c r="AD571" i="3"/>
  <c r="T571" i="3"/>
  <c r="R571" i="3"/>
  <c r="AP570" i="3"/>
  <c r="AO570" i="3" s="1"/>
  <c r="AN570" i="3"/>
  <c r="AM570" i="3" s="1"/>
  <c r="AK570" i="3"/>
  <c r="AJ570" i="3"/>
  <c r="AI570" i="3"/>
  <c r="AH570" i="3"/>
  <c r="AF570" i="3"/>
  <c r="AG570" i="3" s="1"/>
  <c r="AE570" i="3"/>
  <c r="AD570" i="3"/>
  <c r="T570" i="3"/>
  <c r="R570" i="3"/>
  <c r="AI569" i="3"/>
  <c r="AH569" i="3"/>
  <c r="AF569" i="3"/>
  <c r="AG569" i="3" s="1"/>
  <c r="AE569" i="3"/>
  <c r="AD569" i="3"/>
  <c r="T569" i="3"/>
  <c r="R569" i="3"/>
  <c r="AI568" i="3"/>
  <c r="AH568" i="3"/>
  <c r="AF568" i="3"/>
  <c r="AG568" i="3" s="1"/>
  <c r="AE568" i="3"/>
  <c r="AD568" i="3"/>
  <c r="T568" i="3"/>
  <c r="R568" i="3"/>
  <c r="AP567" i="3"/>
  <c r="AO567" i="3" s="1"/>
  <c r="AN567" i="3"/>
  <c r="AM567" i="3" s="1"/>
  <c r="AK567" i="3"/>
  <c r="AJ567" i="3"/>
  <c r="AI567" i="3"/>
  <c r="AH567" i="3"/>
  <c r="AF567" i="3"/>
  <c r="AG567" i="3" s="1"/>
  <c r="AE567" i="3"/>
  <c r="AD567" i="3"/>
  <c r="T567" i="3"/>
  <c r="R567" i="3"/>
  <c r="AI566" i="3"/>
  <c r="AH566" i="3"/>
  <c r="AF566" i="3"/>
  <c r="AG566" i="3" s="1"/>
  <c r="AE566" i="3"/>
  <c r="AD566" i="3"/>
  <c r="T566" i="3"/>
  <c r="R566" i="3"/>
  <c r="AI565" i="3"/>
  <c r="AH565" i="3"/>
  <c r="AF565" i="3"/>
  <c r="AG565" i="3" s="1"/>
  <c r="AE565" i="3"/>
  <c r="AD565" i="3"/>
  <c r="T565" i="3"/>
  <c r="R565" i="3"/>
  <c r="AP564" i="3"/>
  <c r="AO564" i="3" s="1"/>
  <c r="AN564" i="3"/>
  <c r="AM564" i="3" s="1"/>
  <c r="AK564" i="3"/>
  <c r="AJ564" i="3"/>
  <c r="AI564" i="3"/>
  <c r="AH564" i="3"/>
  <c r="AF564" i="3"/>
  <c r="AG564" i="3" s="1"/>
  <c r="AE564" i="3"/>
  <c r="AD564" i="3"/>
  <c r="T564" i="3"/>
  <c r="R564" i="3"/>
  <c r="AI563" i="3"/>
  <c r="AH563" i="3"/>
  <c r="AF563" i="3"/>
  <c r="AG563" i="3" s="1"/>
  <c r="AE563" i="3"/>
  <c r="AD563" i="3"/>
  <c r="T563" i="3"/>
  <c r="R563" i="3"/>
  <c r="AI562" i="3"/>
  <c r="AH562" i="3"/>
  <c r="AF562" i="3"/>
  <c r="AG562" i="3" s="1"/>
  <c r="AE562" i="3"/>
  <c r="AD562" i="3"/>
  <c r="T562" i="3"/>
  <c r="R562" i="3"/>
  <c r="AP561" i="3"/>
  <c r="AO561" i="3" s="1"/>
  <c r="AN561" i="3"/>
  <c r="AM561" i="3" s="1"/>
  <c r="AK561" i="3"/>
  <c r="AJ561" i="3"/>
  <c r="AI561" i="3"/>
  <c r="AH561" i="3"/>
  <c r="AF561" i="3"/>
  <c r="AG561" i="3" s="1"/>
  <c r="AE561" i="3"/>
  <c r="AD561" i="3"/>
  <c r="T561" i="3"/>
  <c r="R561" i="3"/>
  <c r="AI560" i="3"/>
  <c r="AH560" i="3"/>
  <c r="AF560" i="3"/>
  <c r="AG560" i="3" s="1"/>
  <c r="AE560" i="3"/>
  <c r="AD560" i="3"/>
  <c r="T560" i="3"/>
  <c r="R560" i="3"/>
  <c r="AI559" i="3"/>
  <c r="AH559" i="3"/>
  <c r="AF559" i="3"/>
  <c r="AG559" i="3" s="1"/>
  <c r="AE559" i="3"/>
  <c r="AD559" i="3"/>
  <c r="T559" i="3"/>
  <c r="R559" i="3"/>
  <c r="AP558" i="3"/>
  <c r="AO558" i="3" s="1"/>
  <c r="AN558" i="3"/>
  <c r="AM558" i="3" s="1"/>
  <c r="AK558" i="3"/>
  <c r="AJ558" i="3"/>
  <c r="AI558" i="3"/>
  <c r="AH558" i="3"/>
  <c r="AF558" i="3"/>
  <c r="AG558" i="3" s="1"/>
  <c r="AE558" i="3"/>
  <c r="AD558" i="3"/>
  <c r="T558" i="3"/>
  <c r="R558" i="3"/>
  <c r="AI557" i="3"/>
  <c r="AH557" i="3"/>
  <c r="AF557" i="3"/>
  <c r="AG557" i="3" s="1"/>
  <c r="AE557" i="3"/>
  <c r="AD557" i="3"/>
  <c r="T557" i="3"/>
  <c r="R557" i="3"/>
  <c r="AI556" i="3"/>
  <c r="AH556" i="3"/>
  <c r="AF556" i="3"/>
  <c r="AG556" i="3" s="1"/>
  <c r="AE556" i="3"/>
  <c r="AD556" i="3"/>
  <c r="T556" i="3"/>
  <c r="R556" i="3"/>
  <c r="AP555" i="3"/>
  <c r="AO555" i="3" s="1"/>
  <c r="AN555" i="3"/>
  <c r="AM555" i="3" s="1"/>
  <c r="AK555" i="3"/>
  <c r="AJ555" i="3"/>
  <c r="AI555" i="3"/>
  <c r="AH555" i="3"/>
  <c r="AF555" i="3"/>
  <c r="AG555" i="3" s="1"/>
  <c r="AE555" i="3"/>
  <c r="AD555" i="3"/>
  <c r="T555" i="3"/>
  <c r="R555" i="3"/>
  <c r="AI554" i="3"/>
  <c r="AH554" i="3"/>
  <c r="AF554" i="3"/>
  <c r="AG554" i="3" s="1"/>
  <c r="AE554" i="3"/>
  <c r="AD554" i="3"/>
  <c r="T554" i="3"/>
  <c r="R554" i="3"/>
  <c r="AI553" i="3"/>
  <c r="AH553" i="3"/>
  <c r="AF553" i="3"/>
  <c r="AG553" i="3" s="1"/>
  <c r="AE553" i="3"/>
  <c r="AD553" i="3"/>
  <c r="T553" i="3"/>
  <c r="R553" i="3"/>
  <c r="AP552" i="3"/>
  <c r="AO552" i="3" s="1"/>
  <c r="AN552" i="3"/>
  <c r="AM552" i="3" s="1"/>
  <c r="AK552" i="3"/>
  <c r="AJ552" i="3"/>
  <c r="AI552" i="3"/>
  <c r="AH552" i="3"/>
  <c r="AF552" i="3"/>
  <c r="AG552" i="3" s="1"/>
  <c r="AE552" i="3"/>
  <c r="AD552" i="3"/>
  <c r="T552" i="3"/>
  <c r="R552" i="3"/>
  <c r="AI551" i="3"/>
  <c r="AH551" i="3"/>
  <c r="AF551" i="3"/>
  <c r="AG551" i="3" s="1"/>
  <c r="AE551" i="3"/>
  <c r="AD551" i="3"/>
  <c r="T551" i="3"/>
  <c r="R551" i="3"/>
  <c r="AI550" i="3"/>
  <c r="AH550" i="3"/>
  <c r="AF550" i="3"/>
  <c r="AG550" i="3" s="1"/>
  <c r="AE550" i="3"/>
  <c r="AD550" i="3"/>
  <c r="T550" i="3"/>
  <c r="R550" i="3"/>
  <c r="AP549" i="3"/>
  <c r="AO549" i="3" s="1"/>
  <c r="AN549" i="3"/>
  <c r="AM549" i="3" s="1"/>
  <c r="AK549" i="3"/>
  <c r="AJ549" i="3"/>
  <c r="AI549" i="3"/>
  <c r="AH549" i="3"/>
  <c r="AF549" i="3"/>
  <c r="AG549" i="3" s="1"/>
  <c r="AE549" i="3"/>
  <c r="AD549" i="3"/>
  <c r="T549" i="3"/>
  <c r="R549" i="3"/>
  <c r="AI548" i="3"/>
  <c r="AH548" i="3"/>
  <c r="AF548" i="3"/>
  <c r="AG548" i="3" s="1"/>
  <c r="AE548" i="3"/>
  <c r="AD548" i="3"/>
  <c r="T548" i="3"/>
  <c r="R548" i="3"/>
  <c r="AI547" i="3"/>
  <c r="AH547" i="3"/>
  <c r="AF547" i="3"/>
  <c r="AG547" i="3" s="1"/>
  <c r="AE547" i="3"/>
  <c r="AD547" i="3"/>
  <c r="T547" i="3"/>
  <c r="R547" i="3"/>
  <c r="AP546" i="3"/>
  <c r="AO546" i="3" s="1"/>
  <c r="AN546" i="3"/>
  <c r="AM546" i="3" s="1"/>
  <c r="AK546" i="3"/>
  <c r="AJ546" i="3"/>
  <c r="AI546" i="3"/>
  <c r="AH546" i="3"/>
  <c r="AF546" i="3"/>
  <c r="AG546" i="3" s="1"/>
  <c r="AE546" i="3"/>
  <c r="AD546" i="3"/>
  <c r="T546" i="3"/>
  <c r="R546" i="3"/>
  <c r="AI545" i="3"/>
  <c r="AH545" i="3"/>
  <c r="AF545" i="3"/>
  <c r="AG545" i="3" s="1"/>
  <c r="AE545" i="3"/>
  <c r="AD545" i="3"/>
  <c r="T545" i="3"/>
  <c r="R545" i="3"/>
  <c r="AI544" i="3"/>
  <c r="AH544" i="3"/>
  <c r="AF544" i="3"/>
  <c r="AG544" i="3" s="1"/>
  <c r="AE544" i="3"/>
  <c r="AD544" i="3"/>
  <c r="T544" i="3"/>
  <c r="R544" i="3"/>
  <c r="AP543" i="3"/>
  <c r="AO543" i="3" s="1"/>
  <c r="AN543" i="3"/>
  <c r="AM543" i="3" s="1"/>
  <c r="AK543" i="3"/>
  <c r="AJ543" i="3"/>
  <c r="AI543" i="3"/>
  <c r="AH543" i="3"/>
  <c r="AF543" i="3"/>
  <c r="AG543" i="3" s="1"/>
  <c r="AE543" i="3"/>
  <c r="AD543" i="3"/>
  <c r="T543" i="3"/>
  <c r="R543" i="3"/>
  <c r="AI542" i="3"/>
  <c r="AH542" i="3"/>
  <c r="AF542" i="3"/>
  <c r="AG542" i="3" s="1"/>
  <c r="AE542" i="3"/>
  <c r="AD542" i="3"/>
  <c r="T542" i="3"/>
  <c r="R542" i="3"/>
  <c r="AI541" i="3"/>
  <c r="AH541" i="3"/>
  <c r="AF541" i="3"/>
  <c r="AG541" i="3" s="1"/>
  <c r="AE541" i="3"/>
  <c r="AD541" i="3"/>
  <c r="T541" i="3"/>
  <c r="R541" i="3"/>
  <c r="AP540" i="3"/>
  <c r="AO540" i="3" s="1"/>
  <c r="AN540" i="3"/>
  <c r="AM540" i="3" s="1"/>
  <c r="AK540" i="3"/>
  <c r="AJ540" i="3"/>
  <c r="AI540" i="3"/>
  <c r="AH540" i="3"/>
  <c r="AF540" i="3"/>
  <c r="AG540" i="3" s="1"/>
  <c r="AE540" i="3"/>
  <c r="AD540" i="3"/>
  <c r="T540" i="3"/>
  <c r="R540" i="3"/>
  <c r="AI539" i="3"/>
  <c r="AH539" i="3"/>
  <c r="AF539" i="3"/>
  <c r="AG539" i="3" s="1"/>
  <c r="AE539" i="3"/>
  <c r="AD539" i="3"/>
  <c r="T539" i="3"/>
  <c r="R539" i="3"/>
  <c r="AI538" i="3"/>
  <c r="AH538" i="3"/>
  <c r="AF538" i="3"/>
  <c r="AG538" i="3" s="1"/>
  <c r="AE538" i="3"/>
  <c r="AD538" i="3"/>
  <c r="T538" i="3"/>
  <c r="R538" i="3"/>
  <c r="AP537" i="3"/>
  <c r="AO537" i="3" s="1"/>
  <c r="AN537" i="3"/>
  <c r="AM537" i="3" s="1"/>
  <c r="AK537" i="3"/>
  <c r="AJ537" i="3"/>
  <c r="AI537" i="3"/>
  <c r="AH537" i="3"/>
  <c r="AF537" i="3"/>
  <c r="AG537" i="3" s="1"/>
  <c r="AE537" i="3"/>
  <c r="AD537" i="3"/>
  <c r="T537" i="3"/>
  <c r="R537" i="3"/>
  <c r="AI536" i="3"/>
  <c r="AH536" i="3"/>
  <c r="AF536" i="3"/>
  <c r="AG536" i="3" s="1"/>
  <c r="AE536" i="3"/>
  <c r="AD536" i="3"/>
  <c r="T536" i="3"/>
  <c r="R536" i="3"/>
  <c r="AI535" i="3"/>
  <c r="AH535" i="3"/>
  <c r="AF535" i="3"/>
  <c r="AG535" i="3" s="1"/>
  <c r="AE535" i="3"/>
  <c r="AD535" i="3"/>
  <c r="T535" i="3"/>
  <c r="R535" i="3"/>
  <c r="AP534" i="3"/>
  <c r="AO534" i="3" s="1"/>
  <c r="AN534" i="3"/>
  <c r="AM534" i="3" s="1"/>
  <c r="AK534" i="3"/>
  <c r="AJ534" i="3"/>
  <c r="AI534" i="3"/>
  <c r="AH534" i="3"/>
  <c r="AF534" i="3"/>
  <c r="AG534" i="3" s="1"/>
  <c r="AE534" i="3"/>
  <c r="AD534" i="3"/>
  <c r="T534" i="3"/>
  <c r="R534" i="3"/>
  <c r="AI533" i="3"/>
  <c r="AH533" i="3"/>
  <c r="AF533" i="3"/>
  <c r="AG533" i="3" s="1"/>
  <c r="AE533" i="3"/>
  <c r="AD533" i="3"/>
  <c r="T533" i="3"/>
  <c r="R533" i="3"/>
  <c r="AI532" i="3"/>
  <c r="AH532" i="3"/>
  <c r="AF532" i="3"/>
  <c r="AG532" i="3" s="1"/>
  <c r="AE532" i="3"/>
  <c r="AD532" i="3"/>
  <c r="T532" i="3"/>
  <c r="R532" i="3"/>
  <c r="AP531" i="3"/>
  <c r="AO531" i="3" s="1"/>
  <c r="AN531" i="3"/>
  <c r="AM531" i="3" s="1"/>
  <c r="AK531" i="3"/>
  <c r="AJ531" i="3"/>
  <c r="AI531" i="3"/>
  <c r="AH531" i="3"/>
  <c r="AF531" i="3"/>
  <c r="AG531" i="3" s="1"/>
  <c r="AE531" i="3"/>
  <c r="AD531" i="3"/>
  <c r="T531" i="3"/>
  <c r="R531" i="3"/>
  <c r="AI530" i="3"/>
  <c r="AH530" i="3"/>
  <c r="AF530" i="3"/>
  <c r="AG530" i="3" s="1"/>
  <c r="AE530" i="3"/>
  <c r="AD530" i="3"/>
  <c r="T530" i="3"/>
  <c r="R530" i="3"/>
  <c r="AI529" i="3"/>
  <c r="AH529" i="3"/>
  <c r="AF529" i="3"/>
  <c r="AG529" i="3" s="1"/>
  <c r="AE529" i="3"/>
  <c r="AD529" i="3"/>
  <c r="T529" i="3"/>
  <c r="R529" i="3"/>
  <c r="AP528" i="3"/>
  <c r="AO528" i="3" s="1"/>
  <c r="AN528" i="3"/>
  <c r="AM528" i="3" s="1"/>
  <c r="AK528" i="3"/>
  <c r="AJ528" i="3"/>
  <c r="AI528" i="3"/>
  <c r="AH528" i="3"/>
  <c r="AF528" i="3"/>
  <c r="AG528" i="3" s="1"/>
  <c r="AE528" i="3"/>
  <c r="AD528" i="3"/>
  <c r="T528" i="3"/>
  <c r="R528" i="3"/>
  <c r="AI527" i="3"/>
  <c r="AH527" i="3"/>
  <c r="AF527" i="3"/>
  <c r="AG527" i="3" s="1"/>
  <c r="AE527" i="3"/>
  <c r="AD527" i="3"/>
  <c r="T527" i="3"/>
  <c r="R527" i="3"/>
  <c r="AI526" i="3"/>
  <c r="AH526" i="3"/>
  <c r="AF526" i="3"/>
  <c r="AG526" i="3" s="1"/>
  <c r="AE526" i="3"/>
  <c r="AD526" i="3"/>
  <c r="T526" i="3"/>
  <c r="R526" i="3"/>
  <c r="AP525" i="3"/>
  <c r="AO525" i="3" s="1"/>
  <c r="AN525" i="3"/>
  <c r="AM525" i="3" s="1"/>
  <c r="AK525" i="3"/>
  <c r="AJ525" i="3"/>
  <c r="AI525" i="3"/>
  <c r="AH525" i="3"/>
  <c r="AF525" i="3"/>
  <c r="AG525" i="3" s="1"/>
  <c r="AE525" i="3"/>
  <c r="AD525" i="3"/>
  <c r="T525" i="3"/>
  <c r="R525" i="3"/>
  <c r="AI524" i="3"/>
  <c r="AH524" i="3"/>
  <c r="AF524" i="3"/>
  <c r="AG524" i="3" s="1"/>
  <c r="AE524" i="3"/>
  <c r="AD524" i="3"/>
  <c r="T524" i="3"/>
  <c r="R524" i="3"/>
  <c r="AI523" i="3"/>
  <c r="AH523" i="3"/>
  <c r="AF523" i="3"/>
  <c r="AG523" i="3" s="1"/>
  <c r="AE523" i="3"/>
  <c r="AD523" i="3"/>
  <c r="T523" i="3"/>
  <c r="R523" i="3"/>
  <c r="AP522" i="3"/>
  <c r="AO522" i="3" s="1"/>
  <c r="AN522" i="3"/>
  <c r="AM522" i="3" s="1"/>
  <c r="AK522" i="3"/>
  <c r="AJ522" i="3"/>
  <c r="AI522" i="3"/>
  <c r="AH522" i="3"/>
  <c r="AF522" i="3"/>
  <c r="AG522" i="3" s="1"/>
  <c r="AE522" i="3"/>
  <c r="AD522" i="3"/>
  <c r="T522" i="3"/>
  <c r="R522" i="3"/>
  <c r="AI521" i="3"/>
  <c r="AH521" i="3"/>
  <c r="AF521" i="3"/>
  <c r="AG521" i="3" s="1"/>
  <c r="AE521" i="3"/>
  <c r="AD521" i="3"/>
  <c r="T521" i="3"/>
  <c r="R521" i="3"/>
  <c r="AI520" i="3"/>
  <c r="AH520" i="3"/>
  <c r="AF520" i="3"/>
  <c r="AG520" i="3" s="1"/>
  <c r="AE520" i="3"/>
  <c r="AD520" i="3"/>
  <c r="T520" i="3"/>
  <c r="R520" i="3"/>
  <c r="AP519" i="3"/>
  <c r="AO519" i="3" s="1"/>
  <c r="AN519" i="3"/>
  <c r="AM519" i="3" s="1"/>
  <c r="AK519" i="3"/>
  <c r="AJ519" i="3"/>
  <c r="AI519" i="3"/>
  <c r="AH519" i="3"/>
  <c r="AF519" i="3"/>
  <c r="AG519" i="3" s="1"/>
  <c r="AE519" i="3"/>
  <c r="AD519" i="3"/>
  <c r="T519" i="3"/>
  <c r="R519" i="3"/>
  <c r="AI518" i="3"/>
  <c r="AH518" i="3"/>
  <c r="AF518" i="3"/>
  <c r="AG518" i="3" s="1"/>
  <c r="AE518" i="3"/>
  <c r="AD518" i="3"/>
  <c r="T518" i="3"/>
  <c r="R518" i="3"/>
  <c r="AI517" i="3"/>
  <c r="AH517" i="3"/>
  <c r="AF517" i="3"/>
  <c r="AG517" i="3" s="1"/>
  <c r="AE517" i="3"/>
  <c r="AD517" i="3"/>
  <c r="T517" i="3"/>
  <c r="R517" i="3"/>
  <c r="AP516" i="3"/>
  <c r="AO516" i="3" s="1"/>
  <c r="AN516" i="3"/>
  <c r="AM516" i="3" s="1"/>
  <c r="AK516" i="3"/>
  <c r="AJ516" i="3"/>
  <c r="AI516" i="3"/>
  <c r="AH516" i="3"/>
  <c r="AF516" i="3"/>
  <c r="AG516" i="3" s="1"/>
  <c r="AE516" i="3"/>
  <c r="AD516" i="3"/>
  <c r="T516" i="3"/>
  <c r="R516" i="3"/>
  <c r="AI515" i="3"/>
  <c r="AH515" i="3"/>
  <c r="AF515" i="3"/>
  <c r="AG515" i="3" s="1"/>
  <c r="AE515" i="3"/>
  <c r="AD515" i="3"/>
  <c r="T515" i="3"/>
  <c r="R515" i="3"/>
  <c r="AI514" i="3"/>
  <c r="AH514" i="3"/>
  <c r="AF514" i="3"/>
  <c r="AG514" i="3" s="1"/>
  <c r="AE514" i="3"/>
  <c r="AD514" i="3"/>
  <c r="T514" i="3"/>
  <c r="R514" i="3"/>
  <c r="AP513" i="3"/>
  <c r="AO513" i="3" s="1"/>
  <c r="AN513" i="3"/>
  <c r="AM513" i="3" s="1"/>
  <c r="AK513" i="3"/>
  <c r="AJ513" i="3"/>
  <c r="AI513" i="3"/>
  <c r="AH513" i="3"/>
  <c r="AF513" i="3"/>
  <c r="AG513" i="3" s="1"/>
  <c r="AE513" i="3"/>
  <c r="AD513" i="3"/>
  <c r="T513" i="3"/>
  <c r="R513" i="3"/>
  <c r="AI512" i="3"/>
  <c r="AH512" i="3"/>
  <c r="AF512" i="3"/>
  <c r="AG512" i="3" s="1"/>
  <c r="AE512" i="3"/>
  <c r="AD512" i="3"/>
  <c r="T512" i="3"/>
  <c r="R512" i="3"/>
  <c r="AI511" i="3"/>
  <c r="AH511" i="3"/>
  <c r="AF511" i="3"/>
  <c r="AG511" i="3" s="1"/>
  <c r="AE511" i="3"/>
  <c r="AD511" i="3"/>
  <c r="T511" i="3"/>
  <c r="R511" i="3"/>
  <c r="AP510" i="3"/>
  <c r="AO510" i="3" s="1"/>
  <c r="AN510" i="3"/>
  <c r="AM510" i="3" s="1"/>
  <c r="AK510" i="3"/>
  <c r="AJ510" i="3"/>
  <c r="AI510" i="3"/>
  <c r="AH510" i="3"/>
  <c r="AF510" i="3"/>
  <c r="AG510" i="3" s="1"/>
  <c r="AE510" i="3"/>
  <c r="AD510" i="3"/>
  <c r="T510" i="3"/>
  <c r="R510" i="3"/>
  <c r="AI509" i="3"/>
  <c r="AH509" i="3"/>
  <c r="AF509" i="3"/>
  <c r="AG509" i="3" s="1"/>
  <c r="AE509" i="3"/>
  <c r="AD509" i="3"/>
  <c r="T509" i="3"/>
  <c r="R509" i="3"/>
  <c r="AI508" i="3"/>
  <c r="AH508" i="3"/>
  <c r="AF508" i="3"/>
  <c r="AG508" i="3" s="1"/>
  <c r="AE508" i="3"/>
  <c r="AD508" i="3"/>
  <c r="T508" i="3"/>
  <c r="R508" i="3"/>
  <c r="AP507" i="3"/>
  <c r="AO507" i="3" s="1"/>
  <c r="AN507" i="3"/>
  <c r="AM507" i="3" s="1"/>
  <c r="AK507" i="3"/>
  <c r="AJ507" i="3"/>
  <c r="AI507" i="3"/>
  <c r="AH507" i="3"/>
  <c r="AF507" i="3"/>
  <c r="AG507" i="3" s="1"/>
  <c r="AE507" i="3"/>
  <c r="AD507" i="3"/>
  <c r="T507" i="3"/>
  <c r="R507" i="3"/>
  <c r="AI506" i="3"/>
  <c r="AH506" i="3"/>
  <c r="AF506" i="3"/>
  <c r="AG506" i="3" s="1"/>
  <c r="AE506" i="3"/>
  <c r="AD506" i="3"/>
  <c r="T506" i="3"/>
  <c r="R506" i="3"/>
  <c r="AI505" i="3"/>
  <c r="AH505" i="3"/>
  <c r="AF505" i="3"/>
  <c r="AG505" i="3" s="1"/>
  <c r="AE505" i="3"/>
  <c r="AD505" i="3"/>
  <c r="T505" i="3"/>
  <c r="R505" i="3"/>
  <c r="AP504" i="3"/>
  <c r="AO504" i="3" s="1"/>
  <c r="AN504" i="3"/>
  <c r="AM504" i="3" s="1"/>
  <c r="AK504" i="3"/>
  <c r="AJ504" i="3"/>
  <c r="AI504" i="3"/>
  <c r="AH504" i="3"/>
  <c r="AF504" i="3"/>
  <c r="AG504" i="3" s="1"/>
  <c r="AE504" i="3"/>
  <c r="AD504" i="3"/>
  <c r="T504" i="3"/>
  <c r="R504" i="3"/>
  <c r="AI503" i="3"/>
  <c r="AH503" i="3"/>
  <c r="AF503" i="3"/>
  <c r="AG503" i="3" s="1"/>
  <c r="AE503" i="3"/>
  <c r="AD503" i="3"/>
  <c r="T503" i="3"/>
  <c r="R503" i="3"/>
  <c r="AI502" i="3"/>
  <c r="AH502" i="3"/>
  <c r="AF502" i="3"/>
  <c r="AG502" i="3" s="1"/>
  <c r="AE502" i="3"/>
  <c r="AD502" i="3"/>
  <c r="T502" i="3"/>
  <c r="R502" i="3"/>
  <c r="AP501" i="3"/>
  <c r="AO501" i="3" s="1"/>
  <c r="AN501" i="3"/>
  <c r="AM501" i="3" s="1"/>
  <c r="AK501" i="3"/>
  <c r="AJ501" i="3"/>
  <c r="AI501" i="3"/>
  <c r="AH501" i="3"/>
  <c r="AF501" i="3"/>
  <c r="AG501" i="3" s="1"/>
  <c r="AE501" i="3"/>
  <c r="AD501" i="3"/>
  <c r="T501" i="3"/>
  <c r="R501" i="3"/>
  <c r="AI500" i="3"/>
  <c r="AH500" i="3"/>
  <c r="AF500" i="3"/>
  <c r="AG500" i="3" s="1"/>
  <c r="AE500" i="3"/>
  <c r="AD500" i="3"/>
  <c r="T500" i="3"/>
  <c r="R500" i="3"/>
  <c r="AI499" i="3"/>
  <c r="AH499" i="3"/>
  <c r="AF499" i="3"/>
  <c r="AG499" i="3" s="1"/>
  <c r="AE499" i="3"/>
  <c r="AD499" i="3"/>
  <c r="T499" i="3"/>
  <c r="R499" i="3"/>
  <c r="AP498" i="3"/>
  <c r="AO498" i="3" s="1"/>
  <c r="AN498" i="3"/>
  <c r="AM498" i="3" s="1"/>
  <c r="AK498" i="3"/>
  <c r="AJ498" i="3"/>
  <c r="AI498" i="3"/>
  <c r="AH498" i="3"/>
  <c r="AF498" i="3"/>
  <c r="AG498" i="3" s="1"/>
  <c r="AE498" i="3"/>
  <c r="AD498" i="3"/>
  <c r="T498" i="3"/>
  <c r="R498" i="3"/>
  <c r="AI497" i="3"/>
  <c r="AH497" i="3"/>
  <c r="AF497" i="3"/>
  <c r="AG497" i="3" s="1"/>
  <c r="AE497" i="3"/>
  <c r="AD497" i="3"/>
  <c r="T497" i="3"/>
  <c r="R497" i="3"/>
  <c r="AI496" i="3"/>
  <c r="AH496" i="3"/>
  <c r="AF496" i="3"/>
  <c r="AG496" i="3" s="1"/>
  <c r="AE496" i="3"/>
  <c r="AD496" i="3"/>
  <c r="T496" i="3"/>
  <c r="R496" i="3"/>
  <c r="AP495" i="3"/>
  <c r="AO495" i="3" s="1"/>
  <c r="AN495" i="3"/>
  <c r="AM495" i="3" s="1"/>
  <c r="AK495" i="3"/>
  <c r="AJ495" i="3"/>
  <c r="AI495" i="3"/>
  <c r="AH495" i="3"/>
  <c r="AF495" i="3"/>
  <c r="AG495" i="3" s="1"/>
  <c r="AE495" i="3"/>
  <c r="AD495" i="3"/>
  <c r="T495" i="3"/>
  <c r="R495" i="3"/>
  <c r="AI494" i="3"/>
  <c r="AH494" i="3"/>
  <c r="AF494" i="3"/>
  <c r="AG494" i="3" s="1"/>
  <c r="AE494" i="3"/>
  <c r="AD494" i="3"/>
  <c r="T494" i="3"/>
  <c r="R494" i="3"/>
  <c r="AI493" i="3"/>
  <c r="AH493" i="3"/>
  <c r="AF493" i="3"/>
  <c r="AG493" i="3" s="1"/>
  <c r="AE493" i="3"/>
  <c r="AD493" i="3"/>
  <c r="T493" i="3"/>
  <c r="R493" i="3"/>
  <c r="AP492" i="3"/>
  <c r="AO492" i="3" s="1"/>
  <c r="AN492" i="3"/>
  <c r="AM492" i="3" s="1"/>
  <c r="AK492" i="3"/>
  <c r="AJ492" i="3"/>
  <c r="AI492" i="3"/>
  <c r="AH492" i="3"/>
  <c r="AF492" i="3"/>
  <c r="AG492" i="3" s="1"/>
  <c r="AE492" i="3"/>
  <c r="AD492" i="3"/>
  <c r="T492" i="3"/>
  <c r="R492" i="3"/>
  <c r="AI491" i="3"/>
  <c r="AH491" i="3"/>
  <c r="AF491" i="3"/>
  <c r="AG491" i="3" s="1"/>
  <c r="AE491" i="3"/>
  <c r="AD491" i="3"/>
  <c r="T491" i="3"/>
  <c r="R491" i="3"/>
  <c r="AI490" i="3"/>
  <c r="AH490" i="3"/>
  <c r="AF490" i="3"/>
  <c r="AG490" i="3" s="1"/>
  <c r="AE490" i="3"/>
  <c r="AD490" i="3"/>
  <c r="T490" i="3"/>
  <c r="R490" i="3"/>
  <c r="AP489" i="3"/>
  <c r="AO489" i="3" s="1"/>
  <c r="AN489" i="3"/>
  <c r="AM489" i="3" s="1"/>
  <c r="AK489" i="3"/>
  <c r="AJ489" i="3"/>
  <c r="AI489" i="3"/>
  <c r="AH489" i="3"/>
  <c r="AF489" i="3"/>
  <c r="AG489" i="3" s="1"/>
  <c r="AE489" i="3"/>
  <c r="AD489" i="3"/>
  <c r="T489" i="3"/>
  <c r="R489" i="3"/>
  <c r="AI488" i="3"/>
  <c r="AH488" i="3"/>
  <c r="AF488" i="3"/>
  <c r="AG488" i="3" s="1"/>
  <c r="AE488" i="3"/>
  <c r="AD488" i="3"/>
  <c r="T488" i="3"/>
  <c r="R488" i="3"/>
  <c r="AI487" i="3"/>
  <c r="AH487" i="3"/>
  <c r="AF487" i="3"/>
  <c r="AG487" i="3" s="1"/>
  <c r="AE487" i="3"/>
  <c r="AD487" i="3"/>
  <c r="T487" i="3"/>
  <c r="R487" i="3"/>
  <c r="AP486" i="3"/>
  <c r="AO486" i="3" s="1"/>
  <c r="AN486" i="3"/>
  <c r="AM486" i="3" s="1"/>
  <c r="AK486" i="3"/>
  <c r="AJ486" i="3"/>
  <c r="AI486" i="3"/>
  <c r="AH486" i="3"/>
  <c r="AF486" i="3"/>
  <c r="AG486" i="3" s="1"/>
  <c r="AE486" i="3"/>
  <c r="AD486" i="3"/>
  <c r="T486" i="3"/>
  <c r="R486" i="3"/>
  <c r="AI485" i="3"/>
  <c r="AH485" i="3"/>
  <c r="AF485" i="3"/>
  <c r="AG485" i="3" s="1"/>
  <c r="AE485" i="3"/>
  <c r="AD485" i="3"/>
  <c r="T485" i="3"/>
  <c r="R485" i="3"/>
  <c r="AI484" i="3"/>
  <c r="AH484" i="3"/>
  <c r="AF484" i="3"/>
  <c r="AG484" i="3" s="1"/>
  <c r="AE484" i="3"/>
  <c r="AD484" i="3"/>
  <c r="T484" i="3"/>
  <c r="R484" i="3"/>
  <c r="AP483" i="3"/>
  <c r="AO483" i="3" s="1"/>
  <c r="AN483" i="3"/>
  <c r="AM483" i="3" s="1"/>
  <c r="AK483" i="3"/>
  <c r="AJ483" i="3"/>
  <c r="AI483" i="3"/>
  <c r="AH483" i="3"/>
  <c r="AF483" i="3"/>
  <c r="AG483" i="3" s="1"/>
  <c r="AE483" i="3"/>
  <c r="AD483" i="3"/>
  <c r="T483" i="3"/>
  <c r="R483" i="3"/>
  <c r="AI482" i="3"/>
  <c r="AH482" i="3"/>
  <c r="AF482" i="3"/>
  <c r="AG482" i="3" s="1"/>
  <c r="AE482" i="3"/>
  <c r="AD482" i="3"/>
  <c r="T482" i="3"/>
  <c r="R482" i="3"/>
  <c r="AI481" i="3"/>
  <c r="AH481" i="3"/>
  <c r="AF481" i="3"/>
  <c r="AG481" i="3" s="1"/>
  <c r="AE481" i="3"/>
  <c r="AD481" i="3"/>
  <c r="T481" i="3"/>
  <c r="R481" i="3"/>
  <c r="AP480" i="3"/>
  <c r="AO480" i="3" s="1"/>
  <c r="AN480" i="3"/>
  <c r="AM480" i="3" s="1"/>
  <c r="AK480" i="3"/>
  <c r="AJ480" i="3"/>
  <c r="AI480" i="3"/>
  <c r="AH480" i="3"/>
  <c r="AF480" i="3"/>
  <c r="AG480" i="3" s="1"/>
  <c r="AE480" i="3"/>
  <c r="AD480" i="3"/>
  <c r="T480" i="3"/>
  <c r="R480" i="3"/>
  <c r="AI479" i="3"/>
  <c r="AH479" i="3"/>
  <c r="AF479" i="3"/>
  <c r="AG479" i="3" s="1"/>
  <c r="AE479" i="3"/>
  <c r="AD479" i="3"/>
  <c r="T479" i="3"/>
  <c r="R479" i="3"/>
  <c r="AI478" i="3"/>
  <c r="AH478" i="3"/>
  <c r="AF478" i="3"/>
  <c r="AG478" i="3" s="1"/>
  <c r="AE478" i="3"/>
  <c r="AD478" i="3"/>
  <c r="T478" i="3"/>
  <c r="R478" i="3"/>
  <c r="AP477" i="3"/>
  <c r="AO477" i="3" s="1"/>
  <c r="AN477" i="3"/>
  <c r="AM477" i="3" s="1"/>
  <c r="AK477" i="3"/>
  <c r="AJ477" i="3"/>
  <c r="AI477" i="3"/>
  <c r="AH477" i="3"/>
  <c r="AF477" i="3"/>
  <c r="AG477" i="3" s="1"/>
  <c r="AE477" i="3"/>
  <c r="AD477" i="3"/>
  <c r="T477" i="3"/>
  <c r="R477" i="3"/>
  <c r="AI476" i="3"/>
  <c r="AH476" i="3"/>
  <c r="AF476" i="3"/>
  <c r="AG476" i="3" s="1"/>
  <c r="AE476" i="3"/>
  <c r="AD476" i="3"/>
  <c r="T476" i="3"/>
  <c r="R476" i="3"/>
  <c r="AI475" i="3"/>
  <c r="AH475" i="3"/>
  <c r="AF475" i="3"/>
  <c r="AG475" i="3" s="1"/>
  <c r="AE475" i="3"/>
  <c r="AD475" i="3"/>
  <c r="T475" i="3"/>
  <c r="R475" i="3"/>
  <c r="AP474" i="3"/>
  <c r="AO474" i="3" s="1"/>
  <c r="AN474" i="3"/>
  <c r="AM474" i="3" s="1"/>
  <c r="AK474" i="3"/>
  <c r="AJ474" i="3"/>
  <c r="AI474" i="3"/>
  <c r="AH474" i="3"/>
  <c r="AF474" i="3"/>
  <c r="AG474" i="3" s="1"/>
  <c r="AE474" i="3"/>
  <c r="AD474" i="3"/>
  <c r="T474" i="3"/>
  <c r="R474" i="3"/>
  <c r="AI473" i="3"/>
  <c r="AH473" i="3"/>
  <c r="AF473" i="3"/>
  <c r="AG473" i="3" s="1"/>
  <c r="AE473" i="3"/>
  <c r="AD473" i="3"/>
  <c r="T473" i="3"/>
  <c r="R473" i="3"/>
  <c r="AI472" i="3"/>
  <c r="AH472" i="3"/>
  <c r="AF472" i="3"/>
  <c r="AG472" i="3" s="1"/>
  <c r="AE472" i="3"/>
  <c r="AD472" i="3"/>
  <c r="T472" i="3"/>
  <c r="R472" i="3"/>
  <c r="AP471" i="3"/>
  <c r="AO471" i="3" s="1"/>
  <c r="AN471" i="3"/>
  <c r="AM471" i="3" s="1"/>
  <c r="AK471" i="3"/>
  <c r="AJ471" i="3"/>
  <c r="AI471" i="3"/>
  <c r="AH471" i="3"/>
  <c r="AF471" i="3"/>
  <c r="AG471" i="3" s="1"/>
  <c r="AE471" i="3"/>
  <c r="AD471" i="3"/>
  <c r="T471" i="3"/>
  <c r="R471" i="3"/>
  <c r="AI470" i="3"/>
  <c r="AH470" i="3"/>
  <c r="AF470" i="3"/>
  <c r="AG470" i="3" s="1"/>
  <c r="AE470" i="3"/>
  <c r="AD470" i="3"/>
  <c r="T470" i="3"/>
  <c r="R470" i="3"/>
  <c r="AI469" i="3"/>
  <c r="AH469" i="3"/>
  <c r="AF469" i="3"/>
  <c r="AG469" i="3" s="1"/>
  <c r="AE469" i="3"/>
  <c r="AD469" i="3"/>
  <c r="T469" i="3"/>
  <c r="R469" i="3"/>
  <c r="AP468" i="3"/>
  <c r="AO468" i="3" s="1"/>
  <c r="AN468" i="3"/>
  <c r="AM468" i="3" s="1"/>
  <c r="AK468" i="3"/>
  <c r="AJ468" i="3"/>
  <c r="AI468" i="3"/>
  <c r="AH468" i="3"/>
  <c r="AF468" i="3"/>
  <c r="AG468" i="3" s="1"/>
  <c r="AE468" i="3"/>
  <c r="AD468" i="3"/>
  <c r="T468" i="3"/>
  <c r="R468" i="3"/>
  <c r="AI467" i="3"/>
  <c r="AH467" i="3"/>
  <c r="AF467" i="3"/>
  <c r="AG467" i="3" s="1"/>
  <c r="AE467" i="3"/>
  <c r="AD467" i="3"/>
  <c r="T467" i="3"/>
  <c r="R467" i="3"/>
  <c r="AI466" i="3"/>
  <c r="AH466" i="3"/>
  <c r="AF466" i="3"/>
  <c r="AG466" i="3" s="1"/>
  <c r="AE466" i="3"/>
  <c r="AD466" i="3"/>
  <c r="T466" i="3"/>
  <c r="R466" i="3"/>
  <c r="AP465" i="3"/>
  <c r="AO465" i="3" s="1"/>
  <c r="AN465" i="3"/>
  <c r="AM465" i="3" s="1"/>
  <c r="AK465" i="3"/>
  <c r="AJ465" i="3"/>
  <c r="AI465" i="3"/>
  <c r="AH465" i="3"/>
  <c r="AF465" i="3"/>
  <c r="AG465" i="3" s="1"/>
  <c r="AE465" i="3"/>
  <c r="AD465" i="3"/>
  <c r="T465" i="3"/>
  <c r="R465" i="3"/>
  <c r="AI464" i="3"/>
  <c r="AH464" i="3"/>
  <c r="AF464" i="3"/>
  <c r="AG464" i="3" s="1"/>
  <c r="AE464" i="3"/>
  <c r="AD464" i="3"/>
  <c r="T464" i="3"/>
  <c r="R464" i="3"/>
  <c r="AI463" i="3"/>
  <c r="AH463" i="3"/>
  <c r="AF463" i="3"/>
  <c r="AG463" i="3" s="1"/>
  <c r="AE463" i="3"/>
  <c r="AD463" i="3"/>
  <c r="T463" i="3"/>
  <c r="R463" i="3"/>
  <c r="AP462" i="3"/>
  <c r="AO462" i="3" s="1"/>
  <c r="AN462" i="3"/>
  <c r="AM462" i="3" s="1"/>
  <c r="AK462" i="3"/>
  <c r="AJ462" i="3"/>
  <c r="AI462" i="3"/>
  <c r="AH462" i="3"/>
  <c r="AF462" i="3"/>
  <c r="AG462" i="3" s="1"/>
  <c r="AE462" i="3"/>
  <c r="AD462" i="3"/>
  <c r="T462" i="3"/>
  <c r="R462" i="3"/>
  <c r="AI461" i="3"/>
  <c r="AH461" i="3"/>
  <c r="AF461" i="3"/>
  <c r="AG461" i="3" s="1"/>
  <c r="AE461" i="3"/>
  <c r="AD461" i="3"/>
  <c r="T461" i="3"/>
  <c r="R461" i="3"/>
  <c r="AI460" i="3"/>
  <c r="AH460" i="3"/>
  <c r="AF460" i="3"/>
  <c r="AG460" i="3" s="1"/>
  <c r="AE460" i="3"/>
  <c r="AD460" i="3"/>
  <c r="T460" i="3"/>
  <c r="R460" i="3"/>
  <c r="AP459" i="3"/>
  <c r="AO459" i="3" s="1"/>
  <c r="AN459" i="3"/>
  <c r="AM459" i="3" s="1"/>
  <c r="AK459" i="3"/>
  <c r="AJ459" i="3"/>
  <c r="AI459" i="3"/>
  <c r="AH459" i="3"/>
  <c r="AF459" i="3"/>
  <c r="AG459" i="3" s="1"/>
  <c r="AE459" i="3"/>
  <c r="AD459" i="3"/>
  <c r="T459" i="3"/>
  <c r="R459" i="3"/>
  <c r="AI458" i="3"/>
  <c r="AH458" i="3"/>
  <c r="AF458" i="3"/>
  <c r="AG458" i="3" s="1"/>
  <c r="AE458" i="3"/>
  <c r="AD458" i="3"/>
  <c r="T458" i="3"/>
  <c r="R458" i="3"/>
  <c r="AI457" i="3"/>
  <c r="AH457" i="3"/>
  <c r="AF457" i="3"/>
  <c r="AG457" i="3" s="1"/>
  <c r="AE457" i="3"/>
  <c r="AD457" i="3"/>
  <c r="T457" i="3"/>
  <c r="R457" i="3"/>
  <c r="AP456" i="3"/>
  <c r="AO456" i="3" s="1"/>
  <c r="AN456" i="3"/>
  <c r="AM456" i="3" s="1"/>
  <c r="AK456" i="3"/>
  <c r="AJ456" i="3"/>
  <c r="AI456" i="3"/>
  <c r="AH456" i="3"/>
  <c r="AF456" i="3"/>
  <c r="AG456" i="3" s="1"/>
  <c r="AE456" i="3"/>
  <c r="AD456" i="3"/>
  <c r="T456" i="3"/>
  <c r="R456" i="3"/>
  <c r="AI455" i="3"/>
  <c r="AH455" i="3"/>
  <c r="AF455" i="3"/>
  <c r="AG455" i="3" s="1"/>
  <c r="AE455" i="3"/>
  <c r="AD455" i="3"/>
  <c r="T455" i="3"/>
  <c r="R455" i="3"/>
  <c r="AI454" i="3"/>
  <c r="AH454" i="3"/>
  <c r="AF454" i="3"/>
  <c r="AG454" i="3" s="1"/>
  <c r="AE454" i="3"/>
  <c r="AD454" i="3"/>
  <c r="T454" i="3"/>
  <c r="R454" i="3"/>
  <c r="AP453" i="3"/>
  <c r="AO453" i="3" s="1"/>
  <c r="AN453" i="3"/>
  <c r="AM453" i="3" s="1"/>
  <c r="AK453" i="3"/>
  <c r="AJ453" i="3"/>
  <c r="AI453" i="3"/>
  <c r="AH453" i="3"/>
  <c r="AF453" i="3"/>
  <c r="AG453" i="3" s="1"/>
  <c r="AE453" i="3"/>
  <c r="AD453" i="3"/>
  <c r="T453" i="3"/>
  <c r="R453" i="3"/>
  <c r="AI452" i="3"/>
  <c r="AH452" i="3"/>
  <c r="AF452" i="3"/>
  <c r="AG452" i="3" s="1"/>
  <c r="AE452" i="3"/>
  <c r="AD452" i="3"/>
  <c r="T452" i="3"/>
  <c r="R452" i="3"/>
  <c r="AI451" i="3"/>
  <c r="AH451" i="3"/>
  <c r="AF451" i="3"/>
  <c r="AG451" i="3" s="1"/>
  <c r="AE451" i="3"/>
  <c r="AD451" i="3"/>
  <c r="T451" i="3"/>
  <c r="R451" i="3"/>
  <c r="AP450" i="3"/>
  <c r="AO450" i="3" s="1"/>
  <c r="AN450" i="3"/>
  <c r="AM450" i="3" s="1"/>
  <c r="AK450" i="3"/>
  <c r="AJ450" i="3"/>
  <c r="AI450" i="3"/>
  <c r="AH450" i="3"/>
  <c r="AF450" i="3"/>
  <c r="AG450" i="3" s="1"/>
  <c r="AE450" i="3"/>
  <c r="AD450" i="3"/>
  <c r="T450" i="3"/>
  <c r="R450" i="3"/>
  <c r="AI449" i="3"/>
  <c r="AH449" i="3"/>
  <c r="AF449" i="3"/>
  <c r="AG449" i="3" s="1"/>
  <c r="AE449" i="3"/>
  <c r="AD449" i="3"/>
  <c r="T449" i="3"/>
  <c r="R449" i="3"/>
  <c r="AI448" i="3"/>
  <c r="AH448" i="3"/>
  <c r="AF448" i="3"/>
  <c r="AG448" i="3" s="1"/>
  <c r="AE448" i="3"/>
  <c r="AD448" i="3"/>
  <c r="T448" i="3"/>
  <c r="R448" i="3"/>
  <c r="AP447" i="3"/>
  <c r="AO447" i="3" s="1"/>
  <c r="AN447" i="3"/>
  <c r="AM447" i="3" s="1"/>
  <c r="AK447" i="3"/>
  <c r="AJ447" i="3"/>
  <c r="AI447" i="3"/>
  <c r="AH447" i="3"/>
  <c r="AF447" i="3"/>
  <c r="AG447" i="3" s="1"/>
  <c r="AE447" i="3"/>
  <c r="AD447" i="3"/>
  <c r="T447" i="3"/>
  <c r="R447" i="3"/>
  <c r="AI446" i="3"/>
  <c r="AH446" i="3"/>
  <c r="AF446" i="3"/>
  <c r="AG446" i="3" s="1"/>
  <c r="AE446" i="3"/>
  <c r="AD446" i="3"/>
  <c r="T446" i="3"/>
  <c r="R446" i="3"/>
  <c r="AI445" i="3"/>
  <c r="AH445" i="3"/>
  <c r="AF445" i="3"/>
  <c r="AG445" i="3" s="1"/>
  <c r="AE445" i="3"/>
  <c r="AD445" i="3"/>
  <c r="T445" i="3"/>
  <c r="R445" i="3"/>
  <c r="AP444" i="3"/>
  <c r="AO444" i="3" s="1"/>
  <c r="AN444" i="3"/>
  <c r="AM444" i="3" s="1"/>
  <c r="AK444" i="3"/>
  <c r="AJ444" i="3"/>
  <c r="AI444" i="3"/>
  <c r="AH444" i="3"/>
  <c r="AF444" i="3"/>
  <c r="AG444" i="3" s="1"/>
  <c r="AE444" i="3"/>
  <c r="AD444" i="3"/>
  <c r="T444" i="3"/>
  <c r="R444" i="3"/>
  <c r="AI443" i="3"/>
  <c r="AH443" i="3"/>
  <c r="AF443" i="3"/>
  <c r="AG443" i="3" s="1"/>
  <c r="AE443" i="3"/>
  <c r="AD443" i="3"/>
  <c r="T443" i="3"/>
  <c r="R443" i="3"/>
  <c r="AI442" i="3"/>
  <c r="AH442" i="3"/>
  <c r="AF442" i="3"/>
  <c r="AG442" i="3" s="1"/>
  <c r="AE442" i="3"/>
  <c r="AD442" i="3"/>
  <c r="T442" i="3"/>
  <c r="R442" i="3"/>
  <c r="AP441" i="3"/>
  <c r="AO441" i="3" s="1"/>
  <c r="AN441" i="3"/>
  <c r="AM441" i="3" s="1"/>
  <c r="AK441" i="3"/>
  <c r="AJ441" i="3"/>
  <c r="AI441" i="3"/>
  <c r="AH441" i="3"/>
  <c r="AF441" i="3"/>
  <c r="AG441" i="3" s="1"/>
  <c r="AE441" i="3"/>
  <c r="AD441" i="3"/>
  <c r="T441" i="3"/>
  <c r="R441" i="3"/>
  <c r="AI440" i="3"/>
  <c r="AH440" i="3"/>
  <c r="AF440" i="3"/>
  <c r="AG440" i="3" s="1"/>
  <c r="AE440" i="3"/>
  <c r="AD440" i="3"/>
  <c r="T440" i="3"/>
  <c r="R440" i="3"/>
  <c r="AI439" i="3"/>
  <c r="AH439" i="3"/>
  <c r="AF439" i="3"/>
  <c r="AG439" i="3" s="1"/>
  <c r="AE439" i="3"/>
  <c r="AD439" i="3"/>
  <c r="T439" i="3"/>
  <c r="R439" i="3"/>
  <c r="AP438" i="3"/>
  <c r="AO438" i="3" s="1"/>
  <c r="AN438" i="3"/>
  <c r="AM438" i="3" s="1"/>
  <c r="AK438" i="3"/>
  <c r="AJ438" i="3"/>
  <c r="AI438" i="3"/>
  <c r="AH438" i="3"/>
  <c r="AF438" i="3"/>
  <c r="AG438" i="3" s="1"/>
  <c r="AE438" i="3"/>
  <c r="AD438" i="3"/>
  <c r="T438" i="3"/>
  <c r="R438" i="3"/>
  <c r="AI437" i="3"/>
  <c r="AH437" i="3"/>
  <c r="AF437" i="3"/>
  <c r="AG437" i="3" s="1"/>
  <c r="AE437" i="3"/>
  <c r="AD437" i="3"/>
  <c r="T437" i="3"/>
  <c r="R437" i="3"/>
  <c r="AI436" i="3"/>
  <c r="AH436" i="3"/>
  <c r="AF436" i="3"/>
  <c r="AG436" i="3" s="1"/>
  <c r="AE436" i="3"/>
  <c r="AD436" i="3"/>
  <c r="T436" i="3"/>
  <c r="R436" i="3"/>
  <c r="AP435" i="3"/>
  <c r="AO435" i="3" s="1"/>
  <c r="AN435" i="3"/>
  <c r="AM435" i="3" s="1"/>
  <c r="AK435" i="3"/>
  <c r="AJ435" i="3"/>
  <c r="AI435" i="3"/>
  <c r="AH435" i="3"/>
  <c r="AF435" i="3"/>
  <c r="AG435" i="3" s="1"/>
  <c r="AE435" i="3"/>
  <c r="AD435" i="3"/>
  <c r="T435" i="3"/>
  <c r="R435" i="3"/>
  <c r="AI434" i="3"/>
  <c r="AH434" i="3"/>
  <c r="AF434" i="3"/>
  <c r="AG434" i="3" s="1"/>
  <c r="AE434" i="3"/>
  <c r="AD434" i="3"/>
  <c r="T434" i="3"/>
  <c r="R434" i="3"/>
  <c r="AI433" i="3"/>
  <c r="AH433" i="3"/>
  <c r="AF433" i="3"/>
  <c r="AG433" i="3" s="1"/>
  <c r="AE433" i="3"/>
  <c r="AD433" i="3"/>
  <c r="T433" i="3"/>
  <c r="R433" i="3"/>
  <c r="AP432" i="3"/>
  <c r="AO432" i="3" s="1"/>
  <c r="AN432" i="3"/>
  <c r="AM432" i="3" s="1"/>
  <c r="AK432" i="3"/>
  <c r="AJ432" i="3"/>
  <c r="AI432" i="3"/>
  <c r="AH432" i="3"/>
  <c r="AF432" i="3"/>
  <c r="AG432" i="3" s="1"/>
  <c r="AE432" i="3"/>
  <c r="AD432" i="3"/>
  <c r="T432" i="3"/>
  <c r="R432" i="3"/>
  <c r="AI431" i="3"/>
  <c r="AH431" i="3"/>
  <c r="AF431" i="3"/>
  <c r="AG431" i="3" s="1"/>
  <c r="AE431" i="3"/>
  <c r="AD431" i="3"/>
  <c r="T431" i="3"/>
  <c r="R431" i="3"/>
  <c r="AI430" i="3"/>
  <c r="AH430" i="3"/>
  <c r="AF430" i="3"/>
  <c r="AG430" i="3" s="1"/>
  <c r="AE430" i="3"/>
  <c r="AD430" i="3"/>
  <c r="T430" i="3"/>
  <c r="R430" i="3"/>
  <c r="AP429" i="3"/>
  <c r="AO429" i="3" s="1"/>
  <c r="AN429" i="3"/>
  <c r="AM429" i="3" s="1"/>
  <c r="AK429" i="3"/>
  <c r="AJ429" i="3"/>
  <c r="AI429" i="3"/>
  <c r="AH429" i="3"/>
  <c r="AF429" i="3"/>
  <c r="AG429" i="3" s="1"/>
  <c r="AE429" i="3"/>
  <c r="AD429" i="3"/>
  <c r="T429" i="3"/>
  <c r="R429" i="3"/>
  <c r="AI428" i="3"/>
  <c r="AH428" i="3"/>
  <c r="AF428" i="3"/>
  <c r="AG428" i="3" s="1"/>
  <c r="AE428" i="3"/>
  <c r="AD428" i="3"/>
  <c r="T428" i="3"/>
  <c r="R428" i="3"/>
  <c r="AI427" i="3"/>
  <c r="AH427" i="3"/>
  <c r="AF427" i="3"/>
  <c r="AG427" i="3" s="1"/>
  <c r="AE427" i="3"/>
  <c r="AD427" i="3"/>
  <c r="T427" i="3"/>
  <c r="R427" i="3"/>
  <c r="AP426" i="3"/>
  <c r="AO426" i="3" s="1"/>
  <c r="AN426" i="3"/>
  <c r="AM426" i="3" s="1"/>
  <c r="AK426" i="3"/>
  <c r="AJ426" i="3"/>
  <c r="AI426" i="3"/>
  <c r="AH426" i="3"/>
  <c r="AF426" i="3"/>
  <c r="AG426" i="3" s="1"/>
  <c r="AE426" i="3"/>
  <c r="AD426" i="3"/>
  <c r="T426" i="3"/>
  <c r="R426" i="3"/>
  <c r="AI425" i="3"/>
  <c r="AH425" i="3"/>
  <c r="AF425" i="3"/>
  <c r="AG425" i="3" s="1"/>
  <c r="AE425" i="3"/>
  <c r="AD425" i="3"/>
  <c r="T425" i="3"/>
  <c r="R425" i="3"/>
  <c r="AI424" i="3"/>
  <c r="AH424" i="3"/>
  <c r="AF424" i="3"/>
  <c r="AG424" i="3" s="1"/>
  <c r="AE424" i="3"/>
  <c r="AD424" i="3"/>
  <c r="T424" i="3"/>
  <c r="R424" i="3"/>
  <c r="AP423" i="3"/>
  <c r="AO423" i="3" s="1"/>
  <c r="AN423" i="3"/>
  <c r="AM423" i="3" s="1"/>
  <c r="AK423" i="3"/>
  <c r="AJ423" i="3"/>
  <c r="AI423" i="3"/>
  <c r="AH423" i="3"/>
  <c r="AF423" i="3"/>
  <c r="AG423" i="3" s="1"/>
  <c r="AE423" i="3"/>
  <c r="AD423" i="3"/>
  <c r="T423" i="3"/>
  <c r="R423" i="3"/>
  <c r="AI422" i="3"/>
  <c r="AH422" i="3"/>
  <c r="AF422" i="3"/>
  <c r="AG422" i="3" s="1"/>
  <c r="AE422" i="3"/>
  <c r="AD422" i="3"/>
  <c r="T422" i="3"/>
  <c r="R422" i="3"/>
  <c r="AI421" i="3"/>
  <c r="AH421" i="3"/>
  <c r="AF421" i="3"/>
  <c r="AG421" i="3" s="1"/>
  <c r="AE421" i="3"/>
  <c r="AD421" i="3"/>
  <c r="T421" i="3"/>
  <c r="R421" i="3"/>
  <c r="AP420" i="3"/>
  <c r="AO420" i="3" s="1"/>
  <c r="AN420" i="3"/>
  <c r="AM420" i="3" s="1"/>
  <c r="AK420" i="3"/>
  <c r="AJ420" i="3"/>
  <c r="AI420" i="3"/>
  <c r="AH420" i="3"/>
  <c r="AF420" i="3"/>
  <c r="AG420" i="3" s="1"/>
  <c r="AE420" i="3"/>
  <c r="AD420" i="3"/>
  <c r="T420" i="3"/>
  <c r="R420" i="3"/>
  <c r="AI419" i="3"/>
  <c r="AH419" i="3"/>
  <c r="AF419" i="3"/>
  <c r="AG419" i="3" s="1"/>
  <c r="AE419" i="3"/>
  <c r="AD419" i="3"/>
  <c r="T419" i="3"/>
  <c r="R419" i="3"/>
  <c r="AI418" i="3"/>
  <c r="AH418" i="3"/>
  <c r="AF418" i="3"/>
  <c r="AG418" i="3" s="1"/>
  <c r="AE418" i="3"/>
  <c r="AD418" i="3"/>
  <c r="T418" i="3"/>
  <c r="R418" i="3"/>
  <c r="AP417" i="3"/>
  <c r="AO417" i="3" s="1"/>
  <c r="AN417" i="3"/>
  <c r="AM417" i="3" s="1"/>
  <c r="AK417" i="3"/>
  <c r="AJ417" i="3"/>
  <c r="AI417" i="3"/>
  <c r="AH417" i="3"/>
  <c r="AF417" i="3"/>
  <c r="AG417" i="3" s="1"/>
  <c r="AE417" i="3"/>
  <c r="AD417" i="3"/>
  <c r="T417" i="3"/>
  <c r="R417" i="3"/>
  <c r="AI416" i="3"/>
  <c r="AH416" i="3"/>
  <c r="AF416" i="3"/>
  <c r="AG416" i="3" s="1"/>
  <c r="AE416" i="3"/>
  <c r="AD416" i="3"/>
  <c r="T416" i="3"/>
  <c r="R416" i="3"/>
  <c r="AI415" i="3"/>
  <c r="AH415" i="3"/>
  <c r="AF415" i="3"/>
  <c r="AG415" i="3" s="1"/>
  <c r="AE415" i="3"/>
  <c r="AD415" i="3"/>
  <c r="T415" i="3"/>
  <c r="R415" i="3"/>
  <c r="AP414" i="3"/>
  <c r="AO414" i="3" s="1"/>
  <c r="AN414" i="3"/>
  <c r="AM414" i="3" s="1"/>
  <c r="AK414" i="3"/>
  <c r="AJ414" i="3"/>
  <c r="AI414" i="3"/>
  <c r="AH414" i="3"/>
  <c r="AF414" i="3"/>
  <c r="AG414" i="3" s="1"/>
  <c r="AE414" i="3"/>
  <c r="AD414" i="3"/>
  <c r="T414" i="3"/>
  <c r="R414" i="3"/>
  <c r="AI413" i="3"/>
  <c r="AH413" i="3"/>
  <c r="AF413" i="3"/>
  <c r="AG413" i="3" s="1"/>
  <c r="AE413" i="3"/>
  <c r="AD413" i="3"/>
  <c r="T413" i="3"/>
  <c r="R413" i="3"/>
  <c r="AI412" i="3"/>
  <c r="AH412" i="3"/>
  <c r="AF412" i="3"/>
  <c r="AG412" i="3" s="1"/>
  <c r="AE412" i="3"/>
  <c r="AD412" i="3"/>
  <c r="T412" i="3"/>
  <c r="R412" i="3"/>
  <c r="AP411" i="3"/>
  <c r="AO411" i="3" s="1"/>
  <c r="AN411" i="3"/>
  <c r="AM411" i="3" s="1"/>
  <c r="AK411" i="3"/>
  <c r="AJ411" i="3"/>
  <c r="AI411" i="3"/>
  <c r="AH411" i="3"/>
  <c r="AF411" i="3"/>
  <c r="AG411" i="3" s="1"/>
  <c r="AE411" i="3"/>
  <c r="AD411" i="3"/>
  <c r="T411" i="3"/>
  <c r="R411" i="3"/>
  <c r="AI410" i="3"/>
  <c r="AH410" i="3"/>
  <c r="AF410" i="3"/>
  <c r="AG410" i="3" s="1"/>
  <c r="AE410" i="3"/>
  <c r="AD410" i="3"/>
  <c r="T410" i="3"/>
  <c r="R410" i="3"/>
  <c r="AI409" i="3"/>
  <c r="AH409" i="3"/>
  <c r="AF409" i="3"/>
  <c r="AG409" i="3" s="1"/>
  <c r="AE409" i="3"/>
  <c r="AD409" i="3"/>
  <c r="T409" i="3"/>
  <c r="R409" i="3"/>
  <c r="AP408" i="3"/>
  <c r="AO408" i="3" s="1"/>
  <c r="AN408" i="3"/>
  <c r="AM408" i="3" s="1"/>
  <c r="AK408" i="3"/>
  <c r="AJ408" i="3"/>
  <c r="AI408" i="3"/>
  <c r="AH408" i="3"/>
  <c r="AF408" i="3"/>
  <c r="AG408" i="3" s="1"/>
  <c r="AE408" i="3"/>
  <c r="AD408" i="3"/>
  <c r="T408" i="3"/>
  <c r="R408" i="3"/>
  <c r="AI407" i="3"/>
  <c r="AH407" i="3"/>
  <c r="AF407" i="3"/>
  <c r="AG407" i="3" s="1"/>
  <c r="AE407" i="3"/>
  <c r="AD407" i="3"/>
  <c r="T407" i="3"/>
  <c r="R407" i="3"/>
  <c r="AI406" i="3"/>
  <c r="AH406" i="3"/>
  <c r="AF406" i="3"/>
  <c r="AG406" i="3" s="1"/>
  <c r="AE406" i="3"/>
  <c r="AD406" i="3"/>
  <c r="T406" i="3"/>
  <c r="R406" i="3"/>
  <c r="AP405" i="3"/>
  <c r="AO405" i="3" s="1"/>
  <c r="AN405" i="3"/>
  <c r="AM405" i="3" s="1"/>
  <c r="AK405" i="3"/>
  <c r="AJ405" i="3"/>
  <c r="AI405" i="3"/>
  <c r="AH405" i="3"/>
  <c r="AF405" i="3"/>
  <c r="AG405" i="3" s="1"/>
  <c r="AE405" i="3"/>
  <c r="AD405" i="3"/>
  <c r="T405" i="3"/>
  <c r="R405" i="3"/>
  <c r="AI404" i="3"/>
  <c r="AH404" i="3"/>
  <c r="AF404" i="3"/>
  <c r="AG404" i="3" s="1"/>
  <c r="AE404" i="3"/>
  <c r="AD404" i="3"/>
  <c r="T404" i="3"/>
  <c r="R404" i="3"/>
  <c r="AI403" i="3"/>
  <c r="AH403" i="3"/>
  <c r="AF403" i="3"/>
  <c r="AG403" i="3" s="1"/>
  <c r="AE403" i="3"/>
  <c r="AD403" i="3"/>
  <c r="T403" i="3"/>
  <c r="R403" i="3"/>
  <c r="AP402" i="3"/>
  <c r="AO402" i="3" s="1"/>
  <c r="AN402" i="3"/>
  <c r="AM402" i="3" s="1"/>
  <c r="AK402" i="3"/>
  <c r="AJ402" i="3"/>
  <c r="AI402" i="3"/>
  <c r="AH402" i="3"/>
  <c r="AF402" i="3"/>
  <c r="AG402" i="3" s="1"/>
  <c r="AE402" i="3"/>
  <c r="AD402" i="3"/>
  <c r="T402" i="3"/>
  <c r="R402" i="3"/>
  <c r="AI401" i="3"/>
  <c r="AH401" i="3"/>
  <c r="AF401" i="3"/>
  <c r="AG401" i="3" s="1"/>
  <c r="AE401" i="3"/>
  <c r="AD401" i="3"/>
  <c r="T401" i="3"/>
  <c r="R401" i="3"/>
  <c r="AI400" i="3"/>
  <c r="AH400" i="3"/>
  <c r="AF400" i="3"/>
  <c r="AG400" i="3" s="1"/>
  <c r="AE400" i="3"/>
  <c r="AD400" i="3"/>
  <c r="T400" i="3"/>
  <c r="R400" i="3"/>
  <c r="AP399" i="3"/>
  <c r="AO399" i="3" s="1"/>
  <c r="AN399" i="3"/>
  <c r="AM399" i="3" s="1"/>
  <c r="AK399" i="3"/>
  <c r="AJ399" i="3"/>
  <c r="AI399" i="3"/>
  <c r="AH399" i="3"/>
  <c r="AF399" i="3"/>
  <c r="AG399" i="3" s="1"/>
  <c r="AE399" i="3"/>
  <c r="AD399" i="3"/>
  <c r="T399" i="3"/>
  <c r="R399" i="3"/>
  <c r="AI398" i="3"/>
  <c r="AH398" i="3"/>
  <c r="AF398" i="3"/>
  <c r="AG398" i="3" s="1"/>
  <c r="AE398" i="3"/>
  <c r="AD398" i="3"/>
  <c r="T398" i="3"/>
  <c r="R398" i="3"/>
  <c r="AI397" i="3"/>
  <c r="AH397" i="3"/>
  <c r="AF397" i="3"/>
  <c r="AG397" i="3" s="1"/>
  <c r="AE397" i="3"/>
  <c r="AD397" i="3"/>
  <c r="T397" i="3"/>
  <c r="R397" i="3"/>
  <c r="AP396" i="3"/>
  <c r="AO396" i="3" s="1"/>
  <c r="AN396" i="3"/>
  <c r="AM396" i="3" s="1"/>
  <c r="AK396" i="3"/>
  <c r="AJ396" i="3"/>
  <c r="AI396" i="3"/>
  <c r="AH396" i="3"/>
  <c r="AF396" i="3"/>
  <c r="AG396" i="3" s="1"/>
  <c r="AE396" i="3"/>
  <c r="AD396" i="3"/>
  <c r="T396" i="3"/>
  <c r="R396" i="3"/>
  <c r="AI395" i="3"/>
  <c r="AH395" i="3"/>
  <c r="AF395" i="3"/>
  <c r="AG395" i="3" s="1"/>
  <c r="AE395" i="3"/>
  <c r="AD395" i="3"/>
  <c r="T395" i="3"/>
  <c r="R395" i="3"/>
  <c r="AI394" i="3"/>
  <c r="AH394" i="3"/>
  <c r="AF394" i="3"/>
  <c r="AG394" i="3" s="1"/>
  <c r="AE394" i="3"/>
  <c r="AD394" i="3"/>
  <c r="T394" i="3"/>
  <c r="R394" i="3"/>
  <c r="AP393" i="3"/>
  <c r="AO393" i="3" s="1"/>
  <c r="AN393" i="3"/>
  <c r="AM393" i="3" s="1"/>
  <c r="AK393" i="3"/>
  <c r="AJ393" i="3"/>
  <c r="AI393" i="3"/>
  <c r="AH393" i="3"/>
  <c r="AF393" i="3"/>
  <c r="AG393" i="3" s="1"/>
  <c r="AE393" i="3"/>
  <c r="AD393" i="3"/>
  <c r="T393" i="3"/>
  <c r="R393" i="3"/>
  <c r="AI392" i="3"/>
  <c r="AH392" i="3"/>
  <c r="AF392" i="3"/>
  <c r="AG392" i="3" s="1"/>
  <c r="AE392" i="3"/>
  <c r="AD392" i="3"/>
  <c r="T392" i="3"/>
  <c r="R392" i="3"/>
  <c r="AI391" i="3"/>
  <c r="AH391" i="3"/>
  <c r="AF391" i="3"/>
  <c r="AG391" i="3" s="1"/>
  <c r="AE391" i="3"/>
  <c r="AD391" i="3"/>
  <c r="T391" i="3"/>
  <c r="R391" i="3"/>
  <c r="AP390" i="3"/>
  <c r="AO390" i="3" s="1"/>
  <c r="AN390" i="3"/>
  <c r="AM390" i="3" s="1"/>
  <c r="AK390" i="3"/>
  <c r="AJ390" i="3"/>
  <c r="AI390" i="3"/>
  <c r="AH390" i="3"/>
  <c r="AF390" i="3"/>
  <c r="AG390" i="3" s="1"/>
  <c r="AE390" i="3"/>
  <c r="AD390" i="3"/>
  <c r="T390" i="3"/>
  <c r="R390" i="3"/>
  <c r="AI389" i="3"/>
  <c r="AH389" i="3"/>
  <c r="AF389" i="3"/>
  <c r="AG389" i="3" s="1"/>
  <c r="AE389" i="3"/>
  <c r="AD389" i="3"/>
  <c r="T389" i="3"/>
  <c r="R389" i="3"/>
  <c r="AI388" i="3"/>
  <c r="AH388" i="3"/>
  <c r="AF388" i="3"/>
  <c r="AG388" i="3" s="1"/>
  <c r="AE388" i="3"/>
  <c r="AD388" i="3"/>
  <c r="T388" i="3"/>
  <c r="R388" i="3"/>
  <c r="AP387" i="3"/>
  <c r="AO387" i="3" s="1"/>
  <c r="AN387" i="3"/>
  <c r="AM387" i="3" s="1"/>
  <c r="AK387" i="3"/>
  <c r="AJ387" i="3"/>
  <c r="AI387" i="3"/>
  <c r="AH387" i="3"/>
  <c r="AF387" i="3"/>
  <c r="AG387" i="3" s="1"/>
  <c r="AE387" i="3"/>
  <c r="AD387" i="3"/>
  <c r="T387" i="3"/>
  <c r="R387" i="3"/>
  <c r="AI386" i="3"/>
  <c r="AH386" i="3"/>
  <c r="AF386" i="3"/>
  <c r="AG386" i="3" s="1"/>
  <c r="AE386" i="3"/>
  <c r="AD386" i="3"/>
  <c r="T386" i="3"/>
  <c r="R386" i="3"/>
  <c r="AI385" i="3"/>
  <c r="AH385" i="3"/>
  <c r="AF385" i="3"/>
  <c r="AG385" i="3" s="1"/>
  <c r="AE385" i="3"/>
  <c r="AD385" i="3"/>
  <c r="T385" i="3"/>
  <c r="R385" i="3"/>
  <c r="AP384" i="3"/>
  <c r="AO384" i="3" s="1"/>
  <c r="AN384" i="3"/>
  <c r="AM384" i="3" s="1"/>
  <c r="AK384" i="3"/>
  <c r="AJ384" i="3"/>
  <c r="AI384" i="3"/>
  <c r="AH384" i="3"/>
  <c r="AF384" i="3"/>
  <c r="AG384" i="3" s="1"/>
  <c r="AE384" i="3"/>
  <c r="AD384" i="3"/>
  <c r="T384" i="3"/>
  <c r="R384" i="3"/>
  <c r="AI383" i="3"/>
  <c r="AH383" i="3"/>
  <c r="AF383" i="3"/>
  <c r="AG383" i="3" s="1"/>
  <c r="AE383" i="3"/>
  <c r="AD383" i="3"/>
  <c r="T383" i="3"/>
  <c r="R383" i="3"/>
  <c r="AI382" i="3"/>
  <c r="AH382" i="3"/>
  <c r="AF382" i="3"/>
  <c r="AG382" i="3" s="1"/>
  <c r="AE382" i="3"/>
  <c r="AD382" i="3"/>
  <c r="T382" i="3"/>
  <c r="R382" i="3"/>
  <c r="AP381" i="3"/>
  <c r="AO381" i="3" s="1"/>
  <c r="AN381" i="3"/>
  <c r="AM381" i="3" s="1"/>
  <c r="AK381" i="3"/>
  <c r="AJ381" i="3"/>
  <c r="AI381" i="3"/>
  <c r="AH381" i="3"/>
  <c r="AF381" i="3"/>
  <c r="AG381" i="3" s="1"/>
  <c r="AE381" i="3"/>
  <c r="AD381" i="3"/>
  <c r="T381" i="3"/>
  <c r="R381" i="3"/>
  <c r="AI380" i="3"/>
  <c r="AH380" i="3"/>
  <c r="AF380" i="3"/>
  <c r="AG380" i="3" s="1"/>
  <c r="AE380" i="3"/>
  <c r="AD380" i="3"/>
  <c r="T380" i="3"/>
  <c r="R380" i="3"/>
  <c r="AI379" i="3"/>
  <c r="AH379" i="3"/>
  <c r="AF379" i="3"/>
  <c r="AG379" i="3" s="1"/>
  <c r="AE379" i="3"/>
  <c r="AD379" i="3"/>
  <c r="T379" i="3"/>
  <c r="R379" i="3"/>
  <c r="AP378" i="3"/>
  <c r="AO378" i="3" s="1"/>
  <c r="AN378" i="3"/>
  <c r="AM378" i="3" s="1"/>
  <c r="AK378" i="3"/>
  <c r="AJ378" i="3"/>
  <c r="AI378" i="3"/>
  <c r="AH378" i="3"/>
  <c r="AF378" i="3"/>
  <c r="AG378" i="3" s="1"/>
  <c r="AE378" i="3"/>
  <c r="AD378" i="3"/>
  <c r="T378" i="3"/>
  <c r="R378" i="3"/>
  <c r="AI377" i="3"/>
  <c r="AH377" i="3"/>
  <c r="AF377" i="3"/>
  <c r="AG377" i="3" s="1"/>
  <c r="AE377" i="3"/>
  <c r="AD377" i="3"/>
  <c r="T377" i="3"/>
  <c r="R377" i="3"/>
  <c r="AI376" i="3"/>
  <c r="AH376" i="3"/>
  <c r="AF376" i="3"/>
  <c r="AG376" i="3" s="1"/>
  <c r="AE376" i="3"/>
  <c r="AD376" i="3"/>
  <c r="T376" i="3"/>
  <c r="R376" i="3"/>
  <c r="AP375" i="3"/>
  <c r="AO375" i="3" s="1"/>
  <c r="AN375" i="3"/>
  <c r="AM375" i="3" s="1"/>
  <c r="AK375" i="3"/>
  <c r="AJ375" i="3"/>
  <c r="AI375" i="3"/>
  <c r="AH375" i="3"/>
  <c r="AF375" i="3"/>
  <c r="AG375" i="3" s="1"/>
  <c r="AE375" i="3"/>
  <c r="AD375" i="3"/>
  <c r="T375" i="3"/>
  <c r="R375" i="3"/>
  <c r="AI374" i="3"/>
  <c r="AH374" i="3"/>
  <c r="AF374" i="3"/>
  <c r="AG374" i="3" s="1"/>
  <c r="AE374" i="3"/>
  <c r="AD374" i="3"/>
  <c r="T374" i="3"/>
  <c r="R374" i="3"/>
  <c r="AI373" i="3"/>
  <c r="AH373" i="3"/>
  <c r="AF373" i="3"/>
  <c r="AG373" i="3" s="1"/>
  <c r="AE373" i="3"/>
  <c r="AD373" i="3"/>
  <c r="T373" i="3"/>
  <c r="R373" i="3"/>
  <c r="AP372" i="3"/>
  <c r="AO372" i="3" s="1"/>
  <c r="AN372" i="3"/>
  <c r="AM372" i="3" s="1"/>
  <c r="AK372" i="3"/>
  <c r="AJ372" i="3"/>
  <c r="AI372" i="3"/>
  <c r="AH372" i="3"/>
  <c r="AF372" i="3"/>
  <c r="AG372" i="3" s="1"/>
  <c r="AE372" i="3"/>
  <c r="AD372" i="3"/>
  <c r="T372" i="3"/>
  <c r="R372" i="3"/>
  <c r="AI371" i="3"/>
  <c r="AH371" i="3"/>
  <c r="AF371" i="3"/>
  <c r="AG371" i="3" s="1"/>
  <c r="AE371" i="3"/>
  <c r="AD371" i="3"/>
  <c r="T371" i="3"/>
  <c r="R371" i="3"/>
  <c r="AI370" i="3"/>
  <c r="AH370" i="3"/>
  <c r="AF370" i="3"/>
  <c r="AG370" i="3" s="1"/>
  <c r="AE370" i="3"/>
  <c r="AD370" i="3"/>
  <c r="T370" i="3"/>
  <c r="R370" i="3"/>
  <c r="AP369" i="3"/>
  <c r="AO369" i="3" s="1"/>
  <c r="AN369" i="3"/>
  <c r="AM369" i="3" s="1"/>
  <c r="AK369" i="3"/>
  <c r="AJ369" i="3"/>
  <c r="AI369" i="3"/>
  <c r="AH369" i="3"/>
  <c r="AF369" i="3"/>
  <c r="AG369" i="3" s="1"/>
  <c r="AE369" i="3"/>
  <c r="AD369" i="3"/>
  <c r="T369" i="3"/>
  <c r="R369" i="3"/>
  <c r="AI368" i="3"/>
  <c r="AH368" i="3"/>
  <c r="AF368" i="3"/>
  <c r="AG368" i="3" s="1"/>
  <c r="AE368" i="3"/>
  <c r="AD368" i="3"/>
  <c r="T368" i="3"/>
  <c r="R368" i="3"/>
  <c r="AI367" i="3"/>
  <c r="AH367" i="3"/>
  <c r="AF367" i="3"/>
  <c r="AG367" i="3" s="1"/>
  <c r="AE367" i="3"/>
  <c r="AD367" i="3"/>
  <c r="T367" i="3"/>
  <c r="R367" i="3"/>
  <c r="AP366" i="3"/>
  <c r="AO366" i="3" s="1"/>
  <c r="AN366" i="3"/>
  <c r="AM366" i="3" s="1"/>
  <c r="AK366" i="3"/>
  <c r="AJ366" i="3"/>
  <c r="AI366" i="3"/>
  <c r="AH366" i="3"/>
  <c r="AF366" i="3"/>
  <c r="AG366" i="3" s="1"/>
  <c r="AE366" i="3"/>
  <c r="AD366" i="3"/>
  <c r="T366" i="3"/>
  <c r="R366" i="3"/>
  <c r="AI365" i="3"/>
  <c r="AH365" i="3"/>
  <c r="AF365" i="3"/>
  <c r="AG365" i="3" s="1"/>
  <c r="AE365" i="3"/>
  <c r="AD365" i="3"/>
  <c r="T365" i="3"/>
  <c r="R365" i="3"/>
  <c r="AI364" i="3"/>
  <c r="AH364" i="3"/>
  <c r="AF364" i="3"/>
  <c r="AG364" i="3" s="1"/>
  <c r="AE364" i="3"/>
  <c r="AD364" i="3"/>
  <c r="T364" i="3"/>
  <c r="R364" i="3"/>
  <c r="AP363" i="3"/>
  <c r="AO363" i="3" s="1"/>
  <c r="AN363" i="3"/>
  <c r="AM363" i="3" s="1"/>
  <c r="AK363" i="3"/>
  <c r="AJ363" i="3"/>
  <c r="AI363" i="3"/>
  <c r="AH363" i="3"/>
  <c r="AF363" i="3"/>
  <c r="AG363" i="3" s="1"/>
  <c r="AE363" i="3"/>
  <c r="AD363" i="3"/>
  <c r="T363" i="3"/>
  <c r="R363" i="3"/>
  <c r="AI362" i="3"/>
  <c r="AH362" i="3"/>
  <c r="AF362" i="3"/>
  <c r="AG362" i="3" s="1"/>
  <c r="AE362" i="3"/>
  <c r="AD362" i="3"/>
  <c r="T362" i="3"/>
  <c r="R362" i="3"/>
  <c r="AI361" i="3"/>
  <c r="AH361" i="3"/>
  <c r="AF361" i="3"/>
  <c r="AG361" i="3" s="1"/>
  <c r="AE361" i="3"/>
  <c r="AD361" i="3"/>
  <c r="T361" i="3"/>
  <c r="R361" i="3"/>
  <c r="AP360" i="3"/>
  <c r="AO360" i="3" s="1"/>
  <c r="AN360" i="3"/>
  <c r="AM360" i="3" s="1"/>
  <c r="AK360" i="3"/>
  <c r="AJ360" i="3"/>
  <c r="AI360" i="3"/>
  <c r="AH360" i="3"/>
  <c r="AF360" i="3"/>
  <c r="AG360" i="3" s="1"/>
  <c r="AE360" i="3"/>
  <c r="AD360" i="3"/>
  <c r="T360" i="3"/>
  <c r="R360" i="3"/>
  <c r="AI359" i="3"/>
  <c r="AH359" i="3"/>
  <c r="AF359" i="3"/>
  <c r="AG359" i="3" s="1"/>
  <c r="AE359" i="3"/>
  <c r="AD359" i="3"/>
  <c r="T359" i="3"/>
  <c r="R359" i="3"/>
  <c r="AI358" i="3"/>
  <c r="AH358" i="3"/>
  <c r="AF358" i="3"/>
  <c r="AG358" i="3" s="1"/>
  <c r="AE358" i="3"/>
  <c r="AD358" i="3"/>
  <c r="T358" i="3"/>
  <c r="R358" i="3"/>
  <c r="AP357" i="3"/>
  <c r="AO357" i="3" s="1"/>
  <c r="AN357" i="3"/>
  <c r="AM357" i="3" s="1"/>
  <c r="AK357" i="3"/>
  <c r="AJ357" i="3"/>
  <c r="AI357" i="3"/>
  <c r="AH357" i="3"/>
  <c r="AF357" i="3"/>
  <c r="AG357" i="3" s="1"/>
  <c r="AE357" i="3"/>
  <c r="AD357" i="3"/>
  <c r="T357" i="3"/>
  <c r="R357" i="3"/>
  <c r="AI356" i="3"/>
  <c r="AH356" i="3"/>
  <c r="AF356" i="3"/>
  <c r="AG356" i="3" s="1"/>
  <c r="AE356" i="3"/>
  <c r="AD356" i="3"/>
  <c r="T356" i="3"/>
  <c r="R356" i="3"/>
  <c r="AI355" i="3"/>
  <c r="AH355" i="3"/>
  <c r="AF355" i="3"/>
  <c r="AG355" i="3" s="1"/>
  <c r="AE355" i="3"/>
  <c r="AD355" i="3"/>
  <c r="T355" i="3"/>
  <c r="R355" i="3"/>
  <c r="AP354" i="3"/>
  <c r="AO354" i="3" s="1"/>
  <c r="AN354" i="3"/>
  <c r="AM354" i="3" s="1"/>
  <c r="AK354" i="3"/>
  <c r="AJ354" i="3"/>
  <c r="AI354" i="3"/>
  <c r="AH354" i="3"/>
  <c r="AF354" i="3"/>
  <c r="AG354" i="3" s="1"/>
  <c r="AE354" i="3"/>
  <c r="AD354" i="3"/>
  <c r="T354" i="3"/>
  <c r="R354" i="3"/>
  <c r="AI353" i="3"/>
  <c r="AH353" i="3"/>
  <c r="AF353" i="3"/>
  <c r="AG353" i="3" s="1"/>
  <c r="AE353" i="3"/>
  <c r="AD353" i="3"/>
  <c r="T353" i="3"/>
  <c r="R353" i="3"/>
  <c r="AI352" i="3"/>
  <c r="AH352" i="3"/>
  <c r="AF352" i="3"/>
  <c r="AG352" i="3" s="1"/>
  <c r="AE352" i="3"/>
  <c r="AD352" i="3"/>
  <c r="T352" i="3"/>
  <c r="R352" i="3"/>
  <c r="AP351" i="3"/>
  <c r="AO351" i="3" s="1"/>
  <c r="AN351" i="3"/>
  <c r="AM351" i="3" s="1"/>
  <c r="AK351" i="3"/>
  <c r="AJ351" i="3"/>
  <c r="AI351" i="3"/>
  <c r="AH351" i="3"/>
  <c r="AF351" i="3"/>
  <c r="AG351" i="3" s="1"/>
  <c r="AE351" i="3"/>
  <c r="AD351" i="3"/>
  <c r="T351" i="3"/>
  <c r="R351" i="3"/>
  <c r="AI350" i="3"/>
  <c r="AH350" i="3"/>
  <c r="AF350" i="3"/>
  <c r="AG350" i="3" s="1"/>
  <c r="AE350" i="3"/>
  <c r="AD350" i="3"/>
  <c r="T350" i="3"/>
  <c r="R350" i="3"/>
  <c r="AI349" i="3"/>
  <c r="AH349" i="3"/>
  <c r="AF349" i="3"/>
  <c r="AG349" i="3" s="1"/>
  <c r="AE349" i="3"/>
  <c r="AD349" i="3"/>
  <c r="T349" i="3"/>
  <c r="R349" i="3"/>
  <c r="AP348" i="3"/>
  <c r="AO348" i="3" s="1"/>
  <c r="AN348" i="3"/>
  <c r="AM348" i="3" s="1"/>
  <c r="AK348" i="3"/>
  <c r="AJ348" i="3"/>
  <c r="AI348" i="3"/>
  <c r="AH348" i="3"/>
  <c r="AF348" i="3"/>
  <c r="AG348" i="3" s="1"/>
  <c r="AE348" i="3"/>
  <c r="AD348" i="3"/>
  <c r="T348" i="3"/>
  <c r="R348" i="3"/>
  <c r="AI347" i="3"/>
  <c r="AH347" i="3"/>
  <c r="AF347" i="3"/>
  <c r="AG347" i="3" s="1"/>
  <c r="AE347" i="3"/>
  <c r="AD347" i="3"/>
  <c r="T347" i="3"/>
  <c r="R347" i="3"/>
  <c r="AI346" i="3"/>
  <c r="AH346" i="3"/>
  <c r="AF346" i="3"/>
  <c r="AG346" i="3" s="1"/>
  <c r="AE346" i="3"/>
  <c r="AD346" i="3"/>
  <c r="T346" i="3"/>
  <c r="R346" i="3"/>
  <c r="AP345" i="3"/>
  <c r="AO345" i="3" s="1"/>
  <c r="AN345" i="3"/>
  <c r="AM345" i="3" s="1"/>
  <c r="AK345" i="3"/>
  <c r="AJ345" i="3"/>
  <c r="AI345" i="3"/>
  <c r="AH345" i="3"/>
  <c r="AF345" i="3"/>
  <c r="AG345" i="3" s="1"/>
  <c r="AE345" i="3"/>
  <c r="AD345" i="3"/>
  <c r="T345" i="3"/>
  <c r="R345" i="3"/>
  <c r="AI344" i="3"/>
  <c r="AH344" i="3"/>
  <c r="AF344" i="3"/>
  <c r="AG344" i="3" s="1"/>
  <c r="AE344" i="3"/>
  <c r="AD344" i="3"/>
  <c r="T344" i="3"/>
  <c r="R344" i="3"/>
  <c r="AI343" i="3"/>
  <c r="AH343" i="3"/>
  <c r="AF343" i="3"/>
  <c r="AG343" i="3" s="1"/>
  <c r="AE343" i="3"/>
  <c r="AD343" i="3"/>
  <c r="T343" i="3"/>
  <c r="R343" i="3"/>
  <c r="AP342" i="3"/>
  <c r="AO342" i="3" s="1"/>
  <c r="AN342" i="3"/>
  <c r="AM342" i="3" s="1"/>
  <c r="AK342" i="3"/>
  <c r="AJ342" i="3"/>
  <c r="AI342" i="3"/>
  <c r="AH342" i="3"/>
  <c r="AF342" i="3"/>
  <c r="AG342" i="3" s="1"/>
  <c r="AE342" i="3"/>
  <c r="AD342" i="3"/>
  <c r="T342" i="3"/>
  <c r="R342" i="3"/>
  <c r="AI341" i="3"/>
  <c r="AH341" i="3"/>
  <c r="AF341" i="3"/>
  <c r="AG341" i="3" s="1"/>
  <c r="AE341" i="3"/>
  <c r="AD341" i="3"/>
  <c r="T341" i="3"/>
  <c r="R341" i="3"/>
  <c r="AI340" i="3"/>
  <c r="AH340" i="3"/>
  <c r="AF340" i="3"/>
  <c r="AG340" i="3" s="1"/>
  <c r="AE340" i="3"/>
  <c r="AD340" i="3"/>
  <c r="T340" i="3"/>
  <c r="R340" i="3"/>
  <c r="AP339" i="3"/>
  <c r="AO339" i="3" s="1"/>
  <c r="AN339" i="3"/>
  <c r="AM339" i="3" s="1"/>
  <c r="AK339" i="3"/>
  <c r="AJ339" i="3"/>
  <c r="AI339" i="3"/>
  <c r="AH339" i="3"/>
  <c r="AF339" i="3"/>
  <c r="AG339" i="3" s="1"/>
  <c r="AE339" i="3"/>
  <c r="AD339" i="3"/>
  <c r="T339" i="3"/>
  <c r="R339" i="3"/>
  <c r="AI338" i="3"/>
  <c r="AH338" i="3"/>
  <c r="AF338" i="3"/>
  <c r="AG338" i="3" s="1"/>
  <c r="AE338" i="3"/>
  <c r="AD338" i="3"/>
  <c r="T338" i="3"/>
  <c r="R338" i="3"/>
  <c r="AI337" i="3"/>
  <c r="AH337" i="3"/>
  <c r="AF337" i="3"/>
  <c r="AG337" i="3" s="1"/>
  <c r="AE337" i="3"/>
  <c r="AD337" i="3"/>
  <c r="T337" i="3"/>
  <c r="R337" i="3"/>
  <c r="AP336" i="3"/>
  <c r="AO336" i="3" s="1"/>
  <c r="AN336" i="3"/>
  <c r="AM336" i="3" s="1"/>
  <c r="AK336" i="3"/>
  <c r="AJ336" i="3"/>
  <c r="AI336" i="3"/>
  <c r="AH336" i="3"/>
  <c r="AF336" i="3"/>
  <c r="AG336" i="3" s="1"/>
  <c r="AE336" i="3"/>
  <c r="AD336" i="3"/>
  <c r="T336" i="3"/>
  <c r="R336" i="3"/>
  <c r="AI335" i="3"/>
  <c r="AH335" i="3"/>
  <c r="AF335" i="3"/>
  <c r="AG335" i="3" s="1"/>
  <c r="AE335" i="3"/>
  <c r="AD335" i="3"/>
  <c r="T335" i="3"/>
  <c r="R335" i="3"/>
  <c r="AI334" i="3"/>
  <c r="AH334" i="3"/>
  <c r="AF334" i="3"/>
  <c r="AG334" i="3" s="1"/>
  <c r="AE334" i="3"/>
  <c r="AD334" i="3"/>
  <c r="T334" i="3"/>
  <c r="R334" i="3"/>
  <c r="AP333" i="3"/>
  <c r="AO333" i="3" s="1"/>
  <c r="AN333" i="3"/>
  <c r="AM333" i="3" s="1"/>
  <c r="AK333" i="3"/>
  <c r="AJ333" i="3"/>
  <c r="AI333" i="3"/>
  <c r="AH333" i="3"/>
  <c r="AF333" i="3"/>
  <c r="AG333" i="3" s="1"/>
  <c r="AE333" i="3"/>
  <c r="AD333" i="3"/>
  <c r="T333" i="3"/>
  <c r="R333" i="3"/>
  <c r="AI332" i="3"/>
  <c r="AH332" i="3"/>
  <c r="AF332" i="3"/>
  <c r="AG332" i="3" s="1"/>
  <c r="AE332" i="3"/>
  <c r="AD332" i="3"/>
  <c r="T332" i="3"/>
  <c r="R332" i="3"/>
  <c r="AI331" i="3"/>
  <c r="AH331" i="3"/>
  <c r="AF331" i="3"/>
  <c r="AG331" i="3" s="1"/>
  <c r="AE331" i="3"/>
  <c r="AD331" i="3"/>
  <c r="T331" i="3"/>
  <c r="R331" i="3"/>
  <c r="AP330" i="3"/>
  <c r="AO330" i="3" s="1"/>
  <c r="AN330" i="3"/>
  <c r="AM330" i="3" s="1"/>
  <c r="AK330" i="3"/>
  <c r="AJ330" i="3"/>
  <c r="AI330" i="3"/>
  <c r="AH330" i="3"/>
  <c r="AF330" i="3"/>
  <c r="AG330" i="3" s="1"/>
  <c r="AE330" i="3"/>
  <c r="AD330" i="3"/>
  <c r="T330" i="3"/>
  <c r="R330" i="3"/>
  <c r="AI329" i="3"/>
  <c r="AH329" i="3"/>
  <c r="AF329" i="3"/>
  <c r="AG329" i="3" s="1"/>
  <c r="AE329" i="3"/>
  <c r="AD329" i="3"/>
  <c r="T329" i="3"/>
  <c r="R329" i="3"/>
  <c r="AI328" i="3"/>
  <c r="AH328" i="3"/>
  <c r="AF328" i="3"/>
  <c r="AG328" i="3" s="1"/>
  <c r="AE328" i="3"/>
  <c r="AD328" i="3"/>
  <c r="T328" i="3"/>
  <c r="R328" i="3"/>
  <c r="AP327" i="3"/>
  <c r="AO327" i="3" s="1"/>
  <c r="AN327" i="3"/>
  <c r="AM327" i="3" s="1"/>
  <c r="AK327" i="3"/>
  <c r="AJ327" i="3"/>
  <c r="AI327" i="3"/>
  <c r="AH327" i="3"/>
  <c r="AF327" i="3"/>
  <c r="AG327" i="3" s="1"/>
  <c r="AE327" i="3"/>
  <c r="AD327" i="3"/>
  <c r="T327" i="3"/>
  <c r="R327" i="3"/>
  <c r="AI326" i="3"/>
  <c r="AH326" i="3"/>
  <c r="AF326" i="3"/>
  <c r="AG326" i="3" s="1"/>
  <c r="AE326" i="3"/>
  <c r="AD326" i="3"/>
  <c r="T326" i="3"/>
  <c r="R326" i="3"/>
  <c r="AI325" i="3"/>
  <c r="AH325" i="3"/>
  <c r="AF325" i="3"/>
  <c r="AG325" i="3" s="1"/>
  <c r="AE325" i="3"/>
  <c r="AD325" i="3"/>
  <c r="T325" i="3"/>
  <c r="R325" i="3"/>
  <c r="AP324" i="3"/>
  <c r="AO324" i="3" s="1"/>
  <c r="AN324" i="3"/>
  <c r="AM324" i="3" s="1"/>
  <c r="AK324" i="3"/>
  <c r="AJ324" i="3"/>
  <c r="AI324" i="3"/>
  <c r="AH324" i="3"/>
  <c r="AF324" i="3"/>
  <c r="AG324" i="3" s="1"/>
  <c r="AE324" i="3"/>
  <c r="AD324" i="3"/>
  <c r="T324" i="3"/>
  <c r="R324" i="3"/>
  <c r="AI323" i="3"/>
  <c r="AH323" i="3"/>
  <c r="AF323" i="3"/>
  <c r="AG323" i="3" s="1"/>
  <c r="AE323" i="3"/>
  <c r="AD323" i="3"/>
  <c r="T323" i="3"/>
  <c r="R323" i="3"/>
  <c r="AI322" i="3"/>
  <c r="AH322" i="3"/>
  <c r="AF322" i="3"/>
  <c r="AG322" i="3" s="1"/>
  <c r="AE322" i="3"/>
  <c r="AD322" i="3"/>
  <c r="T322" i="3"/>
  <c r="R322" i="3"/>
  <c r="AP321" i="3"/>
  <c r="AO321" i="3" s="1"/>
  <c r="AN321" i="3"/>
  <c r="AM321" i="3" s="1"/>
  <c r="AK321" i="3"/>
  <c r="AJ321" i="3"/>
  <c r="AI321" i="3"/>
  <c r="AH321" i="3"/>
  <c r="AF321" i="3"/>
  <c r="AG321" i="3" s="1"/>
  <c r="AE321" i="3"/>
  <c r="AD321" i="3"/>
  <c r="T321" i="3"/>
  <c r="R321" i="3"/>
  <c r="AI320" i="3"/>
  <c r="AH320" i="3"/>
  <c r="L101" i="6" s="1"/>
  <c r="AF320" i="3"/>
  <c r="AG320" i="3" s="1"/>
  <c r="AE320" i="3"/>
  <c r="AD320" i="3"/>
  <c r="T320" i="3"/>
  <c r="R320" i="3"/>
  <c r="AI319" i="3"/>
  <c r="AH319" i="3"/>
  <c r="K101" i="6" s="1"/>
  <c r="AF319" i="3"/>
  <c r="AG319" i="3" s="1"/>
  <c r="AE319" i="3"/>
  <c r="AD319" i="3"/>
  <c r="T319" i="3"/>
  <c r="R319" i="3"/>
  <c r="AP318" i="3"/>
  <c r="AN318" i="3"/>
  <c r="AK318" i="3"/>
  <c r="AJ318" i="3"/>
  <c r="AI318" i="3"/>
  <c r="AH318" i="3"/>
  <c r="J101" i="6" s="1"/>
  <c r="AF318" i="3"/>
  <c r="AG318" i="3" s="1"/>
  <c r="AE318" i="3"/>
  <c r="AD318" i="3"/>
  <c r="T318" i="3"/>
  <c r="R318" i="3"/>
  <c r="AI317" i="3"/>
  <c r="AH317" i="3"/>
  <c r="L100" i="6" s="1"/>
  <c r="AF317" i="3"/>
  <c r="AG317" i="3" s="1"/>
  <c r="AE317" i="3"/>
  <c r="AD317" i="3"/>
  <c r="T317" i="3"/>
  <c r="R317" i="3"/>
  <c r="AI316" i="3"/>
  <c r="AH316" i="3"/>
  <c r="K100" i="6" s="1"/>
  <c r="AF316" i="3"/>
  <c r="AG316" i="3" s="1"/>
  <c r="AE316" i="3"/>
  <c r="AD316" i="3"/>
  <c r="T316" i="3"/>
  <c r="R316" i="3"/>
  <c r="AP315" i="3"/>
  <c r="AO315" i="3" s="1"/>
  <c r="AN315" i="3"/>
  <c r="AM315" i="3" s="1"/>
  <c r="AK315" i="3"/>
  <c r="AJ315" i="3"/>
  <c r="AI315" i="3"/>
  <c r="AH315" i="3"/>
  <c r="J100" i="6" s="1"/>
  <c r="AF315" i="3"/>
  <c r="AG315" i="3" s="1"/>
  <c r="AE315" i="3"/>
  <c r="AD315" i="3"/>
  <c r="T315" i="3"/>
  <c r="R315" i="3"/>
  <c r="AI314" i="3"/>
  <c r="AH314" i="3"/>
  <c r="L99" i="6" s="1"/>
  <c r="AF314" i="3"/>
  <c r="AG314" i="3" s="1"/>
  <c r="AE314" i="3"/>
  <c r="AD314" i="3"/>
  <c r="T314" i="3"/>
  <c r="R314" i="3"/>
  <c r="AI313" i="3"/>
  <c r="AH313" i="3"/>
  <c r="K99" i="6" s="1"/>
  <c r="AF313" i="3"/>
  <c r="AG313" i="3" s="1"/>
  <c r="AE313" i="3"/>
  <c r="AD313" i="3"/>
  <c r="T313" i="3"/>
  <c r="R313" i="3"/>
  <c r="AP312" i="3"/>
  <c r="AO312" i="3" s="1"/>
  <c r="AN312" i="3"/>
  <c r="AM312" i="3" s="1"/>
  <c r="AK312" i="3"/>
  <c r="AJ312" i="3"/>
  <c r="AI312" i="3"/>
  <c r="AH312" i="3"/>
  <c r="J99" i="6" s="1"/>
  <c r="AF312" i="3"/>
  <c r="AG312" i="3" s="1"/>
  <c r="AE312" i="3"/>
  <c r="AD312" i="3"/>
  <c r="T312" i="3"/>
  <c r="R312" i="3"/>
  <c r="AI311" i="3"/>
  <c r="AH311" i="3"/>
  <c r="L98" i="6" s="1"/>
  <c r="AF311" i="3"/>
  <c r="AG311" i="3" s="1"/>
  <c r="AE311" i="3"/>
  <c r="AD311" i="3"/>
  <c r="T311" i="3"/>
  <c r="R311" i="3"/>
  <c r="AI310" i="3"/>
  <c r="AH310" i="3"/>
  <c r="K98" i="6" s="1"/>
  <c r="AF310" i="3"/>
  <c r="AG310" i="3" s="1"/>
  <c r="AE310" i="3"/>
  <c r="AD310" i="3"/>
  <c r="T310" i="3"/>
  <c r="R310" i="3"/>
  <c r="AP309" i="3"/>
  <c r="AO309" i="3" s="1"/>
  <c r="AN309" i="3"/>
  <c r="AM309" i="3" s="1"/>
  <c r="AK309" i="3"/>
  <c r="AJ309" i="3"/>
  <c r="AI309" i="3"/>
  <c r="AH309" i="3"/>
  <c r="J98" i="6" s="1"/>
  <c r="AF309" i="3"/>
  <c r="AG309" i="3" s="1"/>
  <c r="AE309" i="3"/>
  <c r="AD309" i="3"/>
  <c r="T309" i="3"/>
  <c r="R309" i="3"/>
  <c r="AI308" i="3"/>
  <c r="AH308" i="3"/>
  <c r="L97" i="6" s="1"/>
  <c r="AF308" i="3"/>
  <c r="AG308" i="3" s="1"/>
  <c r="AE308" i="3"/>
  <c r="AD308" i="3"/>
  <c r="T308" i="3"/>
  <c r="R308" i="3"/>
  <c r="AI307" i="3"/>
  <c r="AH307" i="3"/>
  <c r="K97" i="6" s="1"/>
  <c r="AF307" i="3"/>
  <c r="AG307" i="3" s="1"/>
  <c r="AE307" i="3"/>
  <c r="AD307" i="3"/>
  <c r="T307" i="3"/>
  <c r="R307" i="3"/>
  <c r="AP306" i="3"/>
  <c r="AO306" i="3" s="1"/>
  <c r="AN306" i="3"/>
  <c r="AM306" i="3" s="1"/>
  <c r="AK306" i="3"/>
  <c r="AJ306" i="3"/>
  <c r="AI306" i="3"/>
  <c r="AH306" i="3"/>
  <c r="J97" i="6" s="1"/>
  <c r="AF306" i="3"/>
  <c r="AG306" i="3" s="1"/>
  <c r="AE306" i="3"/>
  <c r="AD306" i="3"/>
  <c r="T306" i="3"/>
  <c r="R306" i="3"/>
  <c r="AI305" i="3"/>
  <c r="AH305" i="3"/>
  <c r="L96" i="6" s="1"/>
  <c r="AF305" i="3"/>
  <c r="AG305" i="3" s="1"/>
  <c r="AE305" i="3"/>
  <c r="AD305" i="3"/>
  <c r="T305" i="3"/>
  <c r="R305" i="3"/>
  <c r="AI304" i="3"/>
  <c r="AH304" i="3"/>
  <c r="K96" i="6" s="1"/>
  <c r="AF304" i="3"/>
  <c r="AG304" i="3" s="1"/>
  <c r="AE304" i="3"/>
  <c r="AD304" i="3"/>
  <c r="T304" i="3"/>
  <c r="R304" i="3"/>
  <c r="AP303" i="3"/>
  <c r="AO303" i="3" s="1"/>
  <c r="AN303" i="3"/>
  <c r="AM303" i="3" s="1"/>
  <c r="AK303" i="3"/>
  <c r="AJ303" i="3"/>
  <c r="AI303" i="3"/>
  <c r="AH303" i="3"/>
  <c r="J96" i="6" s="1"/>
  <c r="AF303" i="3"/>
  <c r="AG303" i="3" s="1"/>
  <c r="AE303" i="3"/>
  <c r="AD303" i="3"/>
  <c r="T303" i="3"/>
  <c r="R303" i="3"/>
  <c r="AI302" i="3"/>
  <c r="AH302" i="3"/>
  <c r="L95" i="6" s="1"/>
  <c r="AF302" i="3"/>
  <c r="AG302" i="3" s="1"/>
  <c r="AE302" i="3"/>
  <c r="AD302" i="3"/>
  <c r="T302" i="3"/>
  <c r="R302" i="3"/>
  <c r="AI301" i="3"/>
  <c r="AH301" i="3"/>
  <c r="K95" i="6" s="1"/>
  <c r="AF301" i="3"/>
  <c r="AG301" i="3" s="1"/>
  <c r="AE301" i="3"/>
  <c r="AD301" i="3"/>
  <c r="T301" i="3"/>
  <c r="R301" i="3"/>
  <c r="AP300" i="3"/>
  <c r="AO300" i="3" s="1"/>
  <c r="AN300" i="3"/>
  <c r="AM300" i="3" s="1"/>
  <c r="AK300" i="3"/>
  <c r="AJ300" i="3"/>
  <c r="AI300" i="3"/>
  <c r="AH300" i="3"/>
  <c r="J95" i="6" s="1"/>
  <c r="AF300" i="3"/>
  <c r="AG300" i="3" s="1"/>
  <c r="AE300" i="3"/>
  <c r="AD300" i="3"/>
  <c r="T300" i="3"/>
  <c r="R300" i="3"/>
  <c r="AI299" i="3"/>
  <c r="AH299" i="3"/>
  <c r="L94" i="6" s="1"/>
  <c r="AF299" i="3"/>
  <c r="AG299" i="3" s="1"/>
  <c r="AE299" i="3"/>
  <c r="AD299" i="3"/>
  <c r="T299" i="3"/>
  <c r="R299" i="3"/>
  <c r="AI298" i="3"/>
  <c r="AH298" i="3"/>
  <c r="K94" i="6" s="1"/>
  <c r="AF298" i="3"/>
  <c r="AG298" i="3" s="1"/>
  <c r="AE298" i="3"/>
  <c r="AD298" i="3"/>
  <c r="T298" i="3"/>
  <c r="R298" i="3"/>
  <c r="AP297" i="3"/>
  <c r="AO297" i="3" s="1"/>
  <c r="AN297" i="3"/>
  <c r="AM297" i="3" s="1"/>
  <c r="AK297" i="3"/>
  <c r="AJ297" i="3"/>
  <c r="AI297" i="3"/>
  <c r="AH297" i="3"/>
  <c r="J94" i="6" s="1"/>
  <c r="AF297" i="3"/>
  <c r="AG297" i="3" s="1"/>
  <c r="AE297" i="3"/>
  <c r="AD297" i="3"/>
  <c r="T297" i="3"/>
  <c r="R297" i="3"/>
  <c r="AI296" i="3"/>
  <c r="AH296" i="3"/>
  <c r="L93" i="6" s="1"/>
  <c r="AF296" i="3"/>
  <c r="AG296" i="3" s="1"/>
  <c r="AE296" i="3"/>
  <c r="AD296" i="3"/>
  <c r="T296" i="3"/>
  <c r="R296" i="3"/>
  <c r="AI295" i="3"/>
  <c r="AH295" i="3"/>
  <c r="K93" i="6" s="1"/>
  <c r="AF295" i="3"/>
  <c r="AG295" i="3" s="1"/>
  <c r="AE295" i="3"/>
  <c r="AD295" i="3"/>
  <c r="T295" i="3"/>
  <c r="R295" i="3"/>
  <c r="AP294" i="3"/>
  <c r="AO294" i="3" s="1"/>
  <c r="AN294" i="3"/>
  <c r="AM294" i="3" s="1"/>
  <c r="AK294" i="3"/>
  <c r="AJ294" i="3"/>
  <c r="AI294" i="3"/>
  <c r="AH294" i="3"/>
  <c r="J93" i="6" s="1"/>
  <c r="AG294" i="3"/>
  <c r="AF294" i="3"/>
  <c r="AE294" i="3"/>
  <c r="AD294" i="3"/>
  <c r="T294" i="3"/>
  <c r="R294" i="3"/>
  <c r="AI293" i="3"/>
  <c r="AH293" i="3"/>
  <c r="L92" i="6" s="1"/>
  <c r="AG293" i="3"/>
  <c r="AF293" i="3"/>
  <c r="AE293" i="3"/>
  <c r="AD293" i="3"/>
  <c r="T293" i="3"/>
  <c r="R293" i="3"/>
  <c r="AI292" i="3"/>
  <c r="AH292" i="3"/>
  <c r="K92" i="6" s="1"/>
  <c r="AG292" i="3"/>
  <c r="AF292" i="3"/>
  <c r="AE292" i="3"/>
  <c r="AD292" i="3"/>
  <c r="T292" i="3"/>
  <c r="R292" i="3"/>
  <c r="AP291" i="3"/>
  <c r="AO291" i="3" s="1"/>
  <c r="AN291" i="3"/>
  <c r="AM291" i="3" s="1"/>
  <c r="AK291" i="3"/>
  <c r="AJ291" i="3"/>
  <c r="AI291" i="3"/>
  <c r="AH291" i="3"/>
  <c r="J92" i="6" s="1"/>
  <c r="AG291" i="3"/>
  <c r="AF291" i="3"/>
  <c r="AE291" i="3"/>
  <c r="AD291" i="3"/>
  <c r="T291" i="3"/>
  <c r="R291" i="3"/>
  <c r="AI290" i="3"/>
  <c r="AH290" i="3"/>
  <c r="L91" i="6" s="1"/>
  <c r="AG290" i="3"/>
  <c r="AF290" i="3"/>
  <c r="AE290" i="3"/>
  <c r="AD290" i="3"/>
  <c r="T290" i="3"/>
  <c r="R290" i="3"/>
  <c r="AI289" i="3"/>
  <c r="AH289" i="3"/>
  <c r="K91" i="6" s="1"/>
  <c r="AG289" i="3"/>
  <c r="AF289" i="3"/>
  <c r="AE289" i="3"/>
  <c r="AD289" i="3"/>
  <c r="T289" i="3"/>
  <c r="R289" i="3"/>
  <c r="AP288" i="3"/>
  <c r="AO288" i="3" s="1"/>
  <c r="AN288" i="3"/>
  <c r="AM288" i="3" s="1"/>
  <c r="AK288" i="3"/>
  <c r="AJ288" i="3"/>
  <c r="AI288" i="3"/>
  <c r="AH288" i="3"/>
  <c r="J91" i="6" s="1"/>
  <c r="AG288" i="3"/>
  <c r="AF288" i="3"/>
  <c r="AE288" i="3"/>
  <c r="AD288" i="3"/>
  <c r="T288" i="3"/>
  <c r="R288" i="3"/>
  <c r="AI287" i="3"/>
  <c r="AH287" i="3"/>
  <c r="L90" i="6" s="1"/>
  <c r="AG287" i="3"/>
  <c r="AF287" i="3"/>
  <c r="AE287" i="3"/>
  <c r="AD287" i="3"/>
  <c r="T287" i="3"/>
  <c r="R287" i="3"/>
  <c r="AI286" i="3"/>
  <c r="AH286" i="3"/>
  <c r="K90" i="6" s="1"/>
  <c r="AG286" i="3"/>
  <c r="AF286" i="3"/>
  <c r="AE286" i="3"/>
  <c r="AD286" i="3"/>
  <c r="T286" i="3"/>
  <c r="R286" i="3"/>
  <c r="AP285" i="3"/>
  <c r="AO285" i="3" s="1"/>
  <c r="AN285" i="3"/>
  <c r="AM285" i="3" s="1"/>
  <c r="AK285" i="3"/>
  <c r="AJ285" i="3"/>
  <c r="AI285" i="3"/>
  <c r="AH285" i="3"/>
  <c r="J90" i="6" s="1"/>
  <c r="AG285" i="3"/>
  <c r="AF285" i="3"/>
  <c r="AE285" i="3"/>
  <c r="AD285" i="3"/>
  <c r="T285" i="3"/>
  <c r="R285" i="3"/>
  <c r="AI284" i="3"/>
  <c r="AH284" i="3"/>
  <c r="L89" i="6" s="1"/>
  <c r="AG284" i="3"/>
  <c r="AF284" i="3"/>
  <c r="AE284" i="3"/>
  <c r="AD284" i="3"/>
  <c r="T284" i="3"/>
  <c r="R284" i="3"/>
  <c r="AI283" i="3"/>
  <c r="AH283" i="3"/>
  <c r="K89" i="6" s="1"/>
  <c r="AG283" i="3"/>
  <c r="AF283" i="3"/>
  <c r="AE283" i="3"/>
  <c r="AD283" i="3"/>
  <c r="T283" i="3"/>
  <c r="R283" i="3"/>
  <c r="AP282" i="3"/>
  <c r="AO282" i="3" s="1"/>
  <c r="AN282" i="3"/>
  <c r="AM282" i="3" s="1"/>
  <c r="AK282" i="3"/>
  <c r="AJ282" i="3"/>
  <c r="AI282" i="3"/>
  <c r="AH282" i="3"/>
  <c r="J89" i="6" s="1"/>
  <c r="AG282" i="3"/>
  <c r="AF282" i="3"/>
  <c r="AE282" i="3"/>
  <c r="AD282" i="3"/>
  <c r="T282" i="3"/>
  <c r="R282" i="3"/>
  <c r="AI281" i="3"/>
  <c r="AH281" i="3"/>
  <c r="L88" i="6" s="1"/>
  <c r="AG281" i="3"/>
  <c r="AF281" i="3"/>
  <c r="AE281" i="3"/>
  <c r="AD281" i="3"/>
  <c r="T281" i="3"/>
  <c r="R281" i="3"/>
  <c r="AI280" i="3"/>
  <c r="AH280" i="3"/>
  <c r="K88" i="6" s="1"/>
  <c r="AG280" i="3"/>
  <c r="AF280" i="3"/>
  <c r="AE280" i="3"/>
  <c r="AD280" i="3"/>
  <c r="T280" i="3"/>
  <c r="R280" i="3"/>
  <c r="AP279" i="3"/>
  <c r="AO279" i="3" s="1"/>
  <c r="AN279" i="3"/>
  <c r="AM279" i="3" s="1"/>
  <c r="AK279" i="3"/>
  <c r="AJ279" i="3"/>
  <c r="AI279" i="3"/>
  <c r="AH279" i="3"/>
  <c r="J88" i="6" s="1"/>
  <c r="AG279" i="3"/>
  <c r="AF279" i="3"/>
  <c r="AE279" i="3"/>
  <c r="AD279" i="3"/>
  <c r="T279" i="3"/>
  <c r="R279" i="3"/>
  <c r="AI278" i="3"/>
  <c r="AH278" i="3"/>
  <c r="L87" i="6" s="1"/>
  <c r="AG278" i="3"/>
  <c r="AF278" i="3"/>
  <c r="AE278" i="3"/>
  <c r="AD278" i="3"/>
  <c r="T278" i="3"/>
  <c r="R278" i="3"/>
  <c r="AI277" i="3"/>
  <c r="AH277" i="3"/>
  <c r="K87" i="6" s="1"/>
  <c r="AG277" i="3"/>
  <c r="AF277" i="3"/>
  <c r="AE277" i="3"/>
  <c r="AD277" i="3"/>
  <c r="T277" i="3"/>
  <c r="R277" i="3"/>
  <c r="AP276" i="3"/>
  <c r="AO276" i="3" s="1"/>
  <c r="AN276" i="3"/>
  <c r="AM276" i="3" s="1"/>
  <c r="AK276" i="3"/>
  <c r="AJ276" i="3"/>
  <c r="AI276" i="3"/>
  <c r="AH276" i="3"/>
  <c r="J87" i="6" s="1"/>
  <c r="AG276" i="3"/>
  <c r="AF276" i="3"/>
  <c r="AE276" i="3"/>
  <c r="AD276" i="3"/>
  <c r="T276" i="3"/>
  <c r="R276" i="3"/>
  <c r="AI275" i="3"/>
  <c r="AH275" i="3"/>
  <c r="L86" i="6" s="1"/>
  <c r="AG275" i="3"/>
  <c r="AF275" i="3"/>
  <c r="AE275" i="3"/>
  <c r="AD275" i="3"/>
  <c r="T275" i="3"/>
  <c r="R275" i="3"/>
  <c r="AI274" i="3"/>
  <c r="AH274" i="3"/>
  <c r="K86" i="6" s="1"/>
  <c r="AG274" i="3"/>
  <c r="AF274" i="3"/>
  <c r="AE274" i="3"/>
  <c r="AD274" i="3"/>
  <c r="T274" i="3"/>
  <c r="R274" i="3"/>
  <c r="AP273" i="3"/>
  <c r="AO273" i="3" s="1"/>
  <c r="AN273" i="3"/>
  <c r="AM273" i="3" s="1"/>
  <c r="AK273" i="3"/>
  <c r="AJ273" i="3"/>
  <c r="AI273" i="3"/>
  <c r="AH273" i="3"/>
  <c r="J86" i="6" s="1"/>
  <c r="AG273" i="3"/>
  <c r="AF273" i="3"/>
  <c r="AE273" i="3"/>
  <c r="AD273" i="3"/>
  <c r="T273" i="3"/>
  <c r="R273" i="3"/>
  <c r="AI272" i="3"/>
  <c r="AH272" i="3"/>
  <c r="L85" i="6" s="1"/>
  <c r="AG272" i="3"/>
  <c r="AF272" i="3"/>
  <c r="AE272" i="3"/>
  <c r="AD272" i="3"/>
  <c r="T272" i="3"/>
  <c r="R272" i="3"/>
  <c r="AI271" i="3"/>
  <c r="AH271" i="3"/>
  <c r="K85" i="6" s="1"/>
  <c r="AG271" i="3"/>
  <c r="AF271" i="3"/>
  <c r="AE271" i="3"/>
  <c r="AD271" i="3"/>
  <c r="T271" i="3"/>
  <c r="R271" i="3"/>
  <c r="AP270" i="3"/>
  <c r="AO270" i="3" s="1"/>
  <c r="AN270" i="3"/>
  <c r="AM270" i="3" s="1"/>
  <c r="AK270" i="3"/>
  <c r="AJ270" i="3"/>
  <c r="AI270" i="3"/>
  <c r="AH270" i="3"/>
  <c r="J85" i="6" s="1"/>
  <c r="AG270" i="3"/>
  <c r="AF270" i="3"/>
  <c r="AE270" i="3"/>
  <c r="AD270" i="3"/>
  <c r="T270" i="3"/>
  <c r="R270" i="3"/>
  <c r="AI269" i="3"/>
  <c r="AH269" i="3"/>
  <c r="L84" i="6" s="1"/>
  <c r="AG269" i="3"/>
  <c r="AF269" i="3"/>
  <c r="AE269" i="3"/>
  <c r="AD269" i="3"/>
  <c r="T269" i="3"/>
  <c r="R269" i="3"/>
  <c r="AI268" i="3"/>
  <c r="AH268" i="3"/>
  <c r="K84" i="6" s="1"/>
  <c r="AG268" i="3"/>
  <c r="AF268" i="3"/>
  <c r="AE268" i="3"/>
  <c r="AD268" i="3"/>
  <c r="T268" i="3"/>
  <c r="R268" i="3"/>
  <c r="AP267" i="3"/>
  <c r="AO267" i="3" s="1"/>
  <c r="AN267" i="3"/>
  <c r="AM267" i="3" s="1"/>
  <c r="AK267" i="3"/>
  <c r="AJ267" i="3"/>
  <c r="AI267" i="3"/>
  <c r="AH267" i="3"/>
  <c r="J84" i="6" s="1"/>
  <c r="AG267" i="3"/>
  <c r="AF267" i="3"/>
  <c r="AE267" i="3"/>
  <c r="AD267" i="3"/>
  <c r="T267" i="3"/>
  <c r="R267" i="3"/>
  <c r="AI266" i="3"/>
  <c r="AH266" i="3"/>
  <c r="L83" i="6" s="1"/>
  <c r="AG266" i="3"/>
  <c r="AF266" i="3"/>
  <c r="AE266" i="3"/>
  <c r="AD266" i="3"/>
  <c r="T266" i="3"/>
  <c r="R266" i="3"/>
  <c r="AI265" i="3"/>
  <c r="AH265" i="3"/>
  <c r="K83" i="6" s="1"/>
  <c r="AG265" i="3"/>
  <c r="AF265" i="3"/>
  <c r="AE265" i="3"/>
  <c r="AD265" i="3"/>
  <c r="T265" i="3"/>
  <c r="R265" i="3"/>
  <c r="AP264" i="3"/>
  <c r="AO264" i="3" s="1"/>
  <c r="AN264" i="3"/>
  <c r="AM264" i="3" s="1"/>
  <c r="AK264" i="3"/>
  <c r="AJ264" i="3"/>
  <c r="AI264" i="3"/>
  <c r="AH264" i="3"/>
  <c r="J83" i="6" s="1"/>
  <c r="AG264" i="3"/>
  <c r="AF264" i="3"/>
  <c r="AE264" i="3"/>
  <c r="AD264" i="3"/>
  <c r="T264" i="3"/>
  <c r="R264" i="3"/>
  <c r="AI263" i="3"/>
  <c r="AH263" i="3"/>
  <c r="L82" i="6" s="1"/>
  <c r="AG263" i="3"/>
  <c r="AF263" i="3"/>
  <c r="AE263" i="3"/>
  <c r="AD263" i="3"/>
  <c r="T263" i="3"/>
  <c r="R263" i="3"/>
  <c r="AI262" i="3"/>
  <c r="AH262" i="3"/>
  <c r="K82" i="6" s="1"/>
  <c r="AG262" i="3"/>
  <c r="AF262" i="3"/>
  <c r="AE262" i="3"/>
  <c r="AD262" i="3"/>
  <c r="T262" i="3"/>
  <c r="R262" i="3"/>
  <c r="AP261" i="3"/>
  <c r="AO261" i="3" s="1"/>
  <c r="AN261" i="3"/>
  <c r="AM261" i="3" s="1"/>
  <c r="AK261" i="3"/>
  <c r="AJ261" i="3"/>
  <c r="AI261" i="3"/>
  <c r="AH261" i="3"/>
  <c r="J82" i="6" s="1"/>
  <c r="AG261" i="3"/>
  <c r="AF261" i="3"/>
  <c r="AE261" i="3"/>
  <c r="AD261" i="3"/>
  <c r="T261" i="3"/>
  <c r="R261" i="3"/>
  <c r="AI260" i="3"/>
  <c r="AH260" i="3"/>
  <c r="L81" i="6" s="1"/>
  <c r="AG260" i="3"/>
  <c r="AF260" i="3"/>
  <c r="AE260" i="3"/>
  <c r="AD260" i="3"/>
  <c r="T260" i="3"/>
  <c r="R260" i="3"/>
  <c r="AI259" i="3"/>
  <c r="AH259" i="3"/>
  <c r="K81" i="6" s="1"/>
  <c r="AG259" i="3"/>
  <c r="AF259" i="3"/>
  <c r="AE259" i="3"/>
  <c r="AD259" i="3"/>
  <c r="T259" i="3"/>
  <c r="R259" i="3"/>
  <c r="AP258" i="3"/>
  <c r="AO258" i="3" s="1"/>
  <c r="AN258" i="3"/>
  <c r="AM258" i="3" s="1"/>
  <c r="AK258" i="3"/>
  <c r="AJ258" i="3"/>
  <c r="AI258" i="3"/>
  <c r="AH258" i="3"/>
  <c r="J81" i="6" s="1"/>
  <c r="AG258" i="3"/>
  <c r="AF258" i="3"/>
  <c r="AE258" i="3"/>
  <c r="AD258" i="3"/>
  <c r="T258" i="3"/>
  <c r="R258" i="3"/>
  <c r="AI257" i="3"/>
  <c r="AH257" i="3"/>
  <c r="L80" i="6" s="1"/>
  <c r="AG257" i="3"/>
  <c r="AF257" i="3"/>
  <c r="AE257" i="3"/>
  <c r="AD257" i="3"/>
  <c r="T257" i="3"/>
  <c r="R257" i="3"/>
  <c r="AI256" i="3"/>
  <c r="AH256" i="3"/>
  <c r="K80" i="6" s="1"/>
  <c r="AG256" i="3"/>
  <c r="AF256" i="3"/>
  <c r="AE256" i="3"/>
  <c r="AD256" i="3"/>
  <c r="T256" i="3"/>
  <c r="R256" i="3"/>
  <c r="AP255" i="3"/>
  <c r="AO255" i="3" s="1"/>
  <c r="AN255" i="3"/>
  <c r="AM255" i="3" s="1"/>
  <c r="AK255" i="3"/>
  <c r="AJ255" i="3"/>
  <c r="AI255" i="3"/>
  <c r="AH255" i="3"/>
  <c r="J80" i="6" s="1"/>
  <c r="AG255" i="3"/>
  <c r="AF255" i="3"/>
  <c r="AE255" i="3"/>
  <c r="AD255" i="3"/>
  <c r="T255" i="3"/>
  <c r="R255" i="3"/>
  <c r="AI254" i="3"/>
  <c r="AH254" i="3"/>
  <c r="L79" i="6" s="1"/>
  <c r="AG254" i="3"/>
  <c r="AF254" i="3"/>
  <c r="AE254" i="3"/>
  <c r="AD254" i="3"/>
  <c r="T254" i="3"/>
  <c r="R254" i="3"/>
  <c r="AI253" i="3"/>
  <c r="AH253" i="3"/>
  <c r="K79" i="6" s="1"/>
  <c r="AG253" i="3"/>
  <c r="AF253" i="3"/>
  <c r="AE253" i="3"/>
  <c r="AD253" i="3"/>
  <c r="T253" i="3"/>
  <c r="R253" i="3"/>
  <c r="AP252" i="3"/>
  <c r="AO252" i="3" s="1"/>
  <c r="AN252" i="3"/>
  <c r="AM252" i="3" s="1"/>
  <c r="AK252" i="3"/>
  <c r="AJ252" i="3"/>
  <c r="AI252" i="3"/>
  <c r="AH252" i="3"/>
  <c r="J79" i="6" s="1"/>
  <c r="AG252" i="3"/>
  <c r="AF252" i="3"/>
  <c r="AE252" i="3"/>
  <c r="AD252" i="3"/>
  <c r="T252" i="3"/>
  <c r="R252" i="3"/>
  <c r="AI251" i="3"/>
  <c r="AH251" i="3"/>
  <c r="L78" i="6" s="1"/>
  <c r="AG251" i="3"/>
  <c r="AF251" i="3"/>
  <c r="AE251" i="3"/>
  <c r="AD251" i="3"/>
  <c r="T251" i="3"/>
  <c r="R251" i="3"/>
  <c r="AI250" i="3"/>
  <c r="AH250" i="3"/>
  <c r="K78" i="6" s="1"/>
  <c r="AG250" i="3"/>
  <c r="AF250" i="3"/>
  <c r="AE250" i="3"/>
  <c r="AD250" i="3"/>
  <c r="T250" i="3"/>
  <c r="R250" i="3"/>
  <c r="AP249" i="3"/>
  <c r="AO249" i="3" s="1"/>
  <c r="AN249" i="3"/>
  <c r="AM249" i="3" s="1"/>
  <c r="AK249" i="3"/>
  <c r="AJ249" i="3"/>
  <c r="AI249" i="3"/>
  <c r="AH249" i="3"/>
  <c r="J78" i="6" s="1"/>
  <c r="AG249" i="3"/>
  <c r="AF249" i="3"/>
  <c r="AE249" i="3"/>
  <c r="AD249" i="3"/>
  <c r="T249" i="3"/>
  <c r="R249" i="3"/>
  <c r="AI248" i="3"/>
  <c r="AH248" i="3"/>
  <c r="L77" i="6" s="1"/>
  <c r="AG248" i="3"/>
  <c r="AF248" i="3"/>
  <c r="AE248" i="3"/>
  <c r="AD248" i="3"/>
  <c r="T248" i="3"/>
  <c r="R248" i="3"/>
  <c r="AI247" i="3"/>
  <c r="AH247" i="3"/>
  <c r="K77" i="6" s="1"/>
  <c r="AG247" i="3"/>
  <c r="AF247" i="3"/>
  <c r="AE247" i="3"/>
  <c r="AD247" i="3"/>
  <c r="T247" i="3"/>
  <c r="R247" i="3"/>
  <c r="AP246" i="3"/>
  <c r="AO246" i="3" s="1"/>
  <c r="AN246" i="3"/>
  <c r="AM246" i="3" s="1"/>
  <c r="AK246" i="3"/>
  <c r="AJ246" i="3"/>
  <c r="AI246" i="3"/>
  <c r="AH246" i="3"/>
  <c r="J77" i="6" s="1"/>
  <c r="AG246" i="3"/>
  <c r="AF246" i="3"/>
  <c r="AE246" i="3"/>
  <c r="AD246" i="3"/>
  <c r="T246" i="3"/>
  <c r="R246" i="3"/>
  <c r="AI245" i="3"/>
  <c r="AH245" i="3"/>
  <c r="L76" i="6" s="1"/>
  <c r="AG245" i="3"/>
  <c r="AF245" i="3"/>
  <c r="AE245" i="3"/>
  <c r="AD245" i="3"/>
  <c r="T245" i="3"/>
  <c r="R245" i="3"/>
  <c r="AI244" i="3"/>
  <c r="AH244" i="3"/>
  <c r="K76" i="6" s="1"/>
  <c r="AG244" i="3"/>
  <c r="AF244" i="3"/>
  <c r="AE244" i="3"/>
  <c r="AD244" i="3"/>
  <c r="T244" i="3"/>
  <c r="R244" i="3"/>
  <c r="AP243" i="3"/>
  <c r="AO243" i="3" s="1"/>
  <c r="AN243" i="3"/>
  <c r="AM243" i="3" s="1"/>
  <c r="AK243" i="3"/>
  <c r="AJ243" i="3"/>
  <c r="AI243" i="3"/>
  <c r="AH243" i="3"/>
  <c r="J76" i="6" s="1"/>
  <c r="AG243" i="3"/>
  <c r="AF243" i="3"/>
  <c r="AE243" i="3"/>
  <c r="AD243" i="3"/>
  <c r="T243" i="3"/>
  <c r="R243" i="3"/>
  <c r="AI242" i="3"/>
  <c r="AH242" i="3"/>
  <c r="L75" i="6" s="1"/>
  <c r="AG242" i="3"/>
  <c r="AF242" i="3"/>
  <c r="AE242" i="3"/>
  <c r="AD242" i="3"/>
  <c r="T242" i="3"/>
  <c r="R242" i="3"/>
  <c r="AI241" i="3"/>
  <c r="AH241" i="3"/>
  <c r="K75" i="6" s="1"/>
  <c r="AG241" i="3"/>
  <c r="AF241" i="3"/>
  <c r="AE241" i="3"/>
  <c r="AD241" i="3"/>
  <c r="T241" i="3"/>
  <c r="R241" i="3"/>
  <c r="AP240" i="3"/>
  <c r="AO240" i="3" s="1"/>
  <c r="AN240" i="3"/>
  <c r="AM240" i="3" s="1"/>
  <c r="AK240" i="3"/>
  <c r="AJ240" i="3"/>
  <c r="AI240" i="3"/>
  <c r="AH240" i="3"/>
  <c r="J75" i="6" s="1"/>
  <c r="AG240" i="3"/>
  <c r="AF240" i="3"/>
  <c r="AE240" i="3"/>
  <c r="AD240" i="3"/>
  <c r="T240" i="3"/>
  <c r="R240" i="3"/>
  <c r="AI239" i="3"/>
  <c r="AH239" i="3"/>
  <c r="L74" i="6" s="1"/>
  <c r="AG239" i="3"/>
  <c r="AF239" i="3"/>
  <c r="AE239" i="3"/>
  <c r="AD239" i="3"/>
  <c r="T239" i="3"/>
  <c r="R239" i="3"/>
  <c r="AI238" i="3"/>
  <c r="AH238" i="3"/>
  <c r="K74" i="6" s="1"/>
  <c r="AG238" i="3"/>
  <c r="AF238" i="3"/>
  <c r="AE238" i="3"/>
  <c r="AD238" i="3"/>
  <c r="T238" i="3"/>
  <c r="R238" i="3"/>
  <c r="AP237" i="3"/>
  <c r="AO237" i="3" s="1"/>
  <c r="AN237" i="3"/>
  <c r="AM237" i="3" s="1"/>
  <c r="AK237" i="3"/>
  <c r="AJ237" i="3"/>
  <c r="AI237" i="3"/>
  <c r="AH237" i="3"/>
  <c r="J74" i="6" s="1"/>
  <c r="AG237" i="3"/>
  <c r="AF237" i="3"/>
  <c r="AE237" i="3"/>
  <c r="AD237" i="3"/>
  <c r="T237" i="3"/>
  <c r="R237" i="3"/>
  <c r="AI236" i="3"/>
  <c r="AH236" i="3"/>
  <c r="L73" i="6" s="1"/>
  <c r="AG236" i="3"/>
  <c r="AF236" i="3"/>
  <c r="AE236" i="3"/>
  <c r="AD236" i="3"/>
  <c r="T236" i="3"/>
  <c r="R236" i="3"/>
  <c r="AI235" i="3"/>
  <c r="AH235" i="3"/>
  <c r="K73" i="6" s="1"/>
  <c r="AG235" i="3"/>
  <c r="AF235" i="3"/>
  <c r="AE235" i="3"/>
  <c r="AD235" i="3"/>
  <c r="T235" i="3"/>
  <c r="R235" i="3"/>
  <c r="AP234" i="3"/>
  <c r="AO234" i="3" s="1"/>
  <c r="AN234" i="3"/>
  <c r="AM234" i="3" s="1"/>
  <c r="AK234" i="3"/>
  <c r="AJ234" i="3"/>
  <c r="AI234" i="3"/>
  <c r="AH234" i="3"/>
  <c r="J73" i="6" s="1"/>
  <c r="AG234" i="3"/>
  <c r="AF234" i="3"/>
  <c r="AE234" i="3"/>
  <c r="AD234" i="3"/>
  <c r="T234" i="3"/>
  <c r="R234" i="3"/>
  <c r="AI233" i="3"/>
  <c r="AH233" i="3"/>
  <c r="L72" i="6" s="1"/>
  <c r="AG233" i="3"/>
  <c r="AF233" i="3"/>
  <c r="AE233" i="3"/>
  <c r="AD233" i="3"/>
  <c r="T233" i="3"/>
  <c r="R233" i="3"/>
  <c r="AI232" i="3"/>
  <c r="AH232" i="3"/>
  <c r="K72" i="6" s="1"/>
  <c r="AG232" i="3"/>
  <c r="AF232" i="3"/>
  <c r="AE232" i="3"/>
  <c r="AD232" i="3"/>
  <c r="T232" i="3"/>
  <c r="R232" i="3"/>
  <c r="AP231" i="3"/>
  <c r="AO231" i="3" s="1"/>
  <c r="AN231" i="3"/>
  <c r="AM231" i="3" s="1"/>
  <c r="AK231" i="3"/>
  <c r="AJ231" i="3"/>
  <c r="AI231" i="3"/>
  <c r="AH231" i="3"/>
  <c r="J72" i="6" s="1"/>
  <c r="AG231" i="3"/>
  <c r="AF231" i="3"/>
  <c r="AE231" i="3"/>
  <c r="AD231" i="3"/>
  <c r="T231" i="3"/>
  <c r="R231" i="3"/>
  <c r="AI230" i="3"/>
  <c r="AH230" i="3"/>
  <c r="L71" i="6" s="1"/>
  <c r="AG230" i="3"/>
  <c r="AF230" i="3"/>
  <c r="AE230" i="3"/>
  <c r="AD230" i="3"/>
  <c r="T230" i="3"/>
  <c r="R230" i="3"/>
  <c r="AI229" i="3"/>
  <c r="AH229" i="3"/>
  <c r="K71" i="6" s="1"/>
  <c r="AG229" i="3"/>
  <c r="AF229" i="3"/>
  <c r="AE229" i="3"/>
  <c r="AD229" i="3"/>
  <c r="T229" i="3"/>
  <c r="R229" i="3"/>
  <c r="AP228" i="3"/>
  <c r="AO228" i="3" s="1"/>
  <c r="AN228" i="3"/>
  <c r="AM228" i="3" s="1"/>
  <c r="AK228" i="3"/>
  <c r="AJ228" i="3"/>
  <c r="AI228" i="3"/>
  <c r="AH228" i="3"/>
  <c r="J71" i="6" s="1"/>
  <c r="AG228" i="3"/>
  <c r="AF228" i="3"/>
  <c r="AE228" i="3"/>
  <c r="AD228" i="3"/>
  <c r="T228" i="3"/>
  <c r="R228" i="3"/>
  <c r="AI227" i="3"/>
  <c r="AH227" i="3"/>
  <c r="L70" i="6" s="1"/>
  <c r="AG227" i="3"/>
  <c r="AF227" i="3"/>
  <c r="AE227" i="3"/>
  <c r="AD227" i="3"/>
  <c r="T227" i="3"/>
  <c r="R227" i="3"/>
  <c r="AI226" i="3"/>
  <c r="AH226" i="3"/>
  <c r="K70" i="6" s="1"/>
  <c r="AG226" i="3"/>
  <c r="AF226" i="3"/>
  <c r="AE226" i="3"/>
  <c r="AD226" i="3"/>
  <c r="T226" i="3"/>
  <c r="R226" i="3"/>
  <c r="AP225" i="3"/>
  <c r="AO225" i="3" s="1"/>
  <c r="AN225" i="3"/>
  <c r="AM225" i="3" s="1"/>
  <c r="AK225" i="3"/>
  <c r="AJ225" i="3"/>
  <c r="AI225" i="3"/>
  <c r="AH225" i="3"/>
  <c r="J70" i="6" s="1"/>
  <c r="AG225" i="3"/>
  <c r="AF225" i="3"/>
  <c r="AE225" i="3"/>
  <c r="AD225" i="3"/>
  <c r="T225" i="3"/>
  <c r="R225" i="3"/>
  <c r="AI224" i="3"/>
  <c r="AH224" i="3"/>
  <c r="L69" i="6" s="1"/>
  <c r="AG224" i="3"/>
  <c r="AF224" i="3"/>
  <c r="AE224" i="3"/>
  <c r="AD224" i="3"/>
  <c r="T224" i="3"/>
  <c r="R224" i="3"/>
  <c r="AI223" i="3"/>
  <c r="AH223" i="3"/>
  <c r="K69" i="6" s="1"/>
  <c r="AG223" i="3"/>
  <c r="AF223" i="3"/>
  <c r="AE223" i="3"/>
  <c r="AD223" i="3"/>
  <c r="T223" i="3"/>
  <c r="R223" i="3"/>
  <c r="AP222" i="3"/>
  <c r="AO222" i="3" s="1"/>
  <c r="AN222" i="3"/>
  <c r="AM222" i="3" s="1"/>
  <c r="AK222" i="3"/>
  <c r="AJ222" i="3"/>
  <c r="AI222" i="3"/>
  <c r="AH222" i="3"/>
  <c r="J69" i="6" s="1"/>
  <c r="AG222" i="3"/>
  <c r="AF222" i="3"/>
  <c r="AE222" i="3"/>
  <c r="AD222" i="3"/>
  <c r="T222" i="3"/>
  <c r="R222" i="3"/>
  <c r="AI221" i="3"/>
  <c r="AH221" i="3"/>
  <c r="L68" i="6" s="1"/>
  <c r="AG221" i="3"/>
  <c r="AF221" i="3"/>
  <c r="AE221" i="3"/>
  <c r="AD221" i="3"/>
  <c r="T221" i="3"/>
  <c r="R221" i="3"/>
  <c r="AI220" i="3"/>
  <c r="AH220" i="3"/>
  <c r="K68" i="6" s="1"/>
  <c r="AG220" i="3"/>
  <c r="AF220" i="3"/>
  <c r="AE220" i="3"/>
  <c r="AD220" i="3"/>
  <c r="T220" i="3"/>
  <c r="R220" i="3"/>
  <c r="AP219" i="3"/>
  <c r="AO219" i="3" s="1"/>
  <c r="AN219" i="3"/>
  <c r="AM219" i="3" s="1"/>
  <c r="AK219" i="3"/>
  <c r="AJ219" i="3"/>
  <c r="AI219" i="3"/>
  <c r="AH219" i="3"/>
  <c r="J68" i="6" s="1"/>
  <c r="AG219" i="3"/>
  <c r="AF219" i="3"/>
  <c r="AE219" i="3"/>
  <c r="AD219" i="3"/>
  <c r="T219" i="3"/>
  <c r="R219" i="3"/>
  <c r="AI218" i="3"/>
  <c r="AH218" i="3"/>
  <c r="L67" i="6" s="1"/>
  <c r="AG218" i="3"/>
  <c r="AF218" i="3"/>
  <c r="AE218" i="3"/>
  <c r="AD218" i="3"/>
  <c r="T218" i="3"/>
  <c r="R218" i="3"/>
  <c r="AI217" i="3"/>
  <c r="AH217" i="3"/>
  <c r="K67" i="6" s="1"/>
  <c r="AG217" i="3"/>
  <c r="AF217" i="3"/>
  <c r="AE217" i="3"/>
  <c r="AD217" i="3"/>
  <c r="T217" i="3"/>
  <c r="R217" i="3"/>
  <c r="AP216" i="3"/>
  <c r="AO216" i="3" s="1"/>
  <c r="AN216" i="3"/>
  <c r="AM216" i="3" s="1"/>
  <c r="AK216" i="3"/>
  <c r="AJ216" i="3"/>
  <c r="AI216" i="3"/>
  <c r="AH216" i="3"/>
  <c r="J67" i="6" s="1"/>
  <c r="AG216" i="3"/>
  <c r="AF216" i="3"/>
  <c r="AE216" i="3"/>
  <c r="AD216" i="3"/>
  <c r="T216" i="3"/>
  <c r="R216" i="3"/>
  <c r="AI215" i="3"/>
  <c r="AH215" i="3"/>
  <c r="L66" i="6" s="1"/>
  <c r="AG215" i="3"/>
  <c r="AF215" i="3"/>
  <c r="AE215" i="3"/>
  <c r="AD215" i="3"/>
  <c r="T215" i="3"/>
  <c r="R215" i="3"/>
  <c r="AI214" i="3"/>
  <c r="AH214" i="3"/>
  <c r="K66" i="6" s="1"/>
  <c r="AG214" i="3"/>
  <c r="AF214" i="3"/>
  <c r="AE214" i="3"/>
  <c r="AD214" i="3"/>
  <c r="T214" i="3"/>
  <c r="R214" i="3"/>
  <c r="AP213" i="3"/>
  <c r="AO213" i="3"/>
  <c r="AN213" i="3"/>
  <c r="AM213" i="3" s="1"/>
  <c r="AK213" i="3"/>
  <c r="AJ213" i="3"/>
  <c r="AI213" i="3"/>
  <c r="AH213" i="3"/>
  <c r="J66" i="6" s="1"/>
  <c r="AF213" i="3"/>
  <c r="AG213" i="3" s="1"/>
  <c r="AE213" i="3"/>
  <c r="AD213" i="3"/>
  <c r="T213" i="3"/>
  <c r="R213" i="3"/>
  <c r="AI212" i="3"/>
  <c r="AH212" i="3"/>
  <c r="L65" i="6" s="1"/>
  <c r="AF212" i="3"/>
  <c r="AG212" i="3" s="1"/>
  <c r="AE212" i="3"/>
  <c r="AD212" i="3"/>
  <c r="T212" i="3"/>
  <c r="R212" i="3"/>
  <c r="AI211" i="3"/>
  <c r="AH211" i="3"/>
  <c r="K65" i="6" s="1"/>
  <c r="AF211" i="3"/>
  <c r="AG211" i="3" s="1"/>
  <c r="AE211" i="3"/>
  <c r="AD211" i="3"/>
  <c r="T211" i="3"/>
  <c r="R211" i="3"/>
  <c r="AP210" i="3"/>
  <c r="AO210" i="3" s="1"/>
  <c r="AN210" i="3"/>
  <c r="AM210" i="3" s="1"/>
  <c r="AK210" i="3"/>
  <c r="AJ210" i="3"/>
  <c r="AI210" i="3"/>
  <c r="AH210" i="3"/>
  <c r="J65" i="6" s="1"/>
  <c r="AF210" i="3"/>
  <c r="AG210" i="3" s="1"/>
  <c r="AE210" i="3"/>
  <c r="AD210" i="3"/>
  <c r="T210" i="3"/>
  <c r="R210" i="3"/>
  <c r="AI209" i="3"/>
  <c r="AH209" i="3"/>
  <c r="L64" i="6" s="1"/>
  <c r="AF209" i="3"/>
  <c r="AG209" i="3" s="1"/>
  <c r="AE209" i="3"/>
  <c r="AD209" i="3"/>
  <c r="T209" i="3"/>
  <c r="R209" i="3"/>
  <c r="AI208" i="3"/>
  <c r="AH208" i="3"/>
  <c r="K64" i="6" s="1"/>
  <c r="AF208" i="3"/>
  <c r="AG208" i="3" s="1"/>
  <c r="AE208" i="3"/>
  <c r="AD208" i="3"/>
  <c r="T208" i="3"/>
  <c r="R208" i="3"/>
  <c r="AP207" i="3"/>
  <c r="AO207" i="3" s="1"/>
  <c r="AN207" i="3"/>
  <c r="AM207" i="3" s="1"/>
  <c r="AK207" i="3"/>
  <c r="AJ207" i="3"/>
  <c r="AI207" i="3"/>
  <c r="AH207" i="3"/>
  <c r="J64" i="6" s="1"/>
  <c r="AF207" i="3"/>
  <c r="AG207" i="3" s="1"/>
  <c r="AE207" i="3"/>
  <c r="AD207" i="3"/>
  <c r="T207" i="3"/>
  <c r="R207" i="3"/>
  <c r="AI206" i="3"/>
  <c r="AH206" i="3"/>
  <c r="L63" i="6" s="1"/>
  <c r="AF206" i="3"/>
  <c r="AG206" i="3" s="1"/>
  <c r="AE206" i="3"/>
  <c r="AD206" i="3"/>
  <c r="T206" i="3"/>
  <c r="R206" i="3"/>
  <c r="AI205" i="3"/>
  <c r="AH205" i="3"/>
  <c r="K63" i="6" s="1"/>
  <c r="AF205" i="3"/>
  <c r="AG205" i="3" s="1"/>
  <c r="AE205" i="3"/>
  <c r="AD205" i="3"/>
  <c r="T205" i="3"/>
  <c r="R205" i="3"/>
  <c r="AP204" i="3"/>
  <c r="AO204" i="3"/>
  <c r="AN204" i="3"/>
  <c r="AM204" i="3" s="1"/>
  <c r="AK204" i="3"/>
  <c r="AJ204" i="3"/>
  <c r="AI204" i="3"/>
  <c r="AH204" i="3"/>
  <c r="J63" i="6" s="1"/>
  <c r="AF204" i="3"/>
  <c r="AG204" i="3" s="1"/>
  <c r="AE204" i="3"/>
  <c r="AD204" i="3"/>
  <c r="T204" i="3"/>
  <c r="R204" i="3"/>
  <c r="AI203" i="3"/>
  <c r="AH203" i="3"/>
  <c r="L62" i="6" s="1"/>
  <c r="AF203" i="3"/>
  <c r="AG203" i="3" s="1"/>
  <c r="AE203" i="3"/>
  <c r="AD203" i="3"/>
  <c r="T203" i="3"/>
  <c r="R203" i="3"/>
  <c r="AI202" i="3"/>
  <c r="AH202" i="3"/>
  <c r="K62" i="6" s="1"/>
  <c r="AF202" i="3"/>
  <c r="AG202" i="3" s="1"/>
  <c r="AE202" i="3"/>
  <c r="AD202" i="3"/>
  <c r="T202" i="3"/>
  <c r="R202" i="3"/>
  <c r="AP201" i="3"/>
  <c r="AO201" i="3" s="1"/>
  <c r="AN201" i="3"/>
  <c r="AM201" i="3" s="1"/>
  <c r="AK201" i="3"/>
  <c r="AJ201" i="3"/>
  <c r="AI201" i="3"/>
  <c r="AH201" i="3"/>
  <c r="J62" i="6" s="1"/>
  <c r="AF201" i="3"/>
  <c r="AG201" i="3" s="1"/>
  <c r="AE201" i="3"/>
  <c r="AD201" i="3"/>
  <c r="T201" i="3"/>
  <c r="R201" i="3"/>
  <c r="AI200" i="3"/>
  <c r="AH200" i="3"/>
  <c r="L61" i="6" s="1"/>
  <c r="AF200" i="3"/>
  <c r="AG200" i="3" s="1"/>
  <c r="AE200" i="3"/>
  <c r="AD200" i="3"/>
  <c r="T200" i="3"/>
  <c r="R200" i="3"/>
  <c r="AI199" i="3"/>
  <c r="AH199" i="3"/>
  <c r="K61" i="6" s="1"/>
  <c r="AF199" i="3"/>
  <c r="AG199" i="3" s="1"/>
  <c r="AE199" i="3"/>
  <c r="AD199" i="3"/>
  <c r="T199" i="3"/>
  <c r="R199" i="3"/>
  <c r="AP198" i="3"/>
  <c r="AO198" i="3" s="1"/>
  <c r="AN198" i="3"/>
  <c r="AM198" i="3" s="1"/>
  <c r="AK198" i="3"/>
  <c r="AJ198" i="3"/>
  <c r="AI198" i="3"/>
  <c r="AH198" i="3"/>
  <c r="J61" i="6" s="1"/>
  <c r="AF198" i="3"/>
  <c r="AG198" i="3" s="1"/>
  <c r="AE198" i="3"/>
  <c r="AD198" i="3"/>
  <c r="T198" i="3"/>
  <c r="R198" i="3"/>
  <c r="AI197" i="3"/>
  <c r="AH197" i="3"/>
  <c r="L60" i="6" s="1"/>
  <c r="AF197" i="3"/>
  <c r="AG197" i="3" s="1"/>
  <c r="AE197" i="3"/>
  <c r="AD197" i="3"/>
  <c r="T197" i="3"/>
  <c r="R197" i="3"/>
  <c r="AI196" i="3"/>
  <c r="AH196" i="3"/>
  <c r="K60" i="6" s="1"/>
  <c r="AF196" i="3"/>
  <c r="AG196" i="3" s="1"/>
  <c r="AE196" i="3"/>
  <c r="AD196" i="3"/>
  <c r="T196" i="3"/>
  <c r="R196" i="3"/>
  <c r="AP195" i="3"/>
  <c r="AO195" i="3" s="1"/>
  <c r="AN195" i="3"/>
  <c r="AM195" i="3" s="1"/>
  <c r="AK195" i="3"/>
  <c r="AJ195" i="3"/>
  <c r="AI195" i="3"/>
  <c r="AH195" i="3"/>
  <c r="J60" i="6" s="1"/>
  <c r="AF195" i="3"/>
  <c r="AG195" i="3" s="1"/>
  <c r="AE195" i="3"/>
  <c r="AD195" i="3"/>
  <c r="T195" i="3"/>
  <c r="R195" i="3"/>
  <c r="AI194" i="3"/>
  <c r="AH194" i="3"/>
  <c r="L59" i="6" s="1"/>
  <c r="AF194" i="3"/>
  <c r="AG194" i="3" s="1"/>
  <c r="AE194" i="3"/>
  <c r="AD194" i="3"/>
  <c r="T194" i="3"/>
  <c r="R194" i="3"/>
  <c r="AI193" i="3"/>
  <c r="AH193" i="3"/>
  <c r="K59" i="6" s="1"/>
  <c r="AF193" i="3"/>
  <c r="AG193" i="3" s="1"/>
  <c r="AE193" i="3"/>
  <c r="AD193" i="3"/>
  <c r="T193" i="3"/>
  <c r="R193" i="3"/>
  <c r="AP192" i="3"/>
  <c r="AO192" i="3" s="1"/>
  <c r="AN192" i="3"/>
  <c r="AM192" i="3" s="1"/>
  <c r="AK192" i="3"/>
  <c r="AJ192" i="3"/>
  <c r="AI192" i="3"/>
  <c r="AH192" i="3"/>
  <c r="J59" i="6" s="1"/>
  <c r="AF192" i="3"/>
  <c r="AG192" i="3" s="1"/>
  <c r="AE192" i="3"/>
  <c r="AD192" i="3"/>
  <c r="T192" i="3"/>
  <c r="R192" i="3"/>
  <c r="AI191" i="3"/>
  <c r="AH191" i="3"/>
  <c r="L58" i="6" s="1"/>
  <c r="AF191" i="3"/>
  <c r="AG191" i="3" s="1"/>
  <c r="AE191" i="3"/>
  <c r="AD191" i="3"/>
  <c r="T191" i="3"/>
  <c r="R191" i="3"/>
  <c r="AI190" i="3"/>
  <c r="AH190" i="3"/>
  <c r="K58" i="6" s="1"/>
  <c r="AF190" i="3"/>
  <c r="AG190" i="3" s="1"/>
  <c r="AE190" i="3"/>
  <c r="AD190" i="3"/>
  <c r="T190" i="3"/>
  <c r="R190" i="3"/>
  <c r="AP189" i="3"/>
  <c r="AO189" i="3" s="1"/>
  <c r="AN189" i="3"/>
  <c r="AM189" i="3" s="1"/>
  <c r="AK189" i="3"/>
  <c r="AJ189" i="3"/>
  <c r="AI189" i="3"/>
  <c r="AH189" i="3"/>
  <c r="J58" i="6" s="1"/>
  <c r="AF189" i="3"/>
  <c r="AG189" i="3" s="1"/>
  <c r="AE189" i="3"/>
  <c r="AD189" i="3"/>
  <c r="T189" i="3"/>
  <c r="R189" i="3"/>
  <c r="AI188" i="3"/>
  <c r="AH188" i="3"/>
  <c r="L57" i="6" s="1"/>
  <c r="AF188" i="3"/>
  <c r="AG188" i="3" s="1"/>
  <c r="AE188" i="3"/>
  <c r="AD188" i="3"/>
  <c r="T188" i="3"/>
  <c r="R188" i="3"/>
  <c r="AI187" i="3"/>
  <c r="AH187" i="3"/>
  <c r="K57" i="6" s="1"/>
  <c r="AF187" i="3"/>
  <c r="AG187" i="3" s="1"/>
  <c r="AE187" i="3"/>
  <c r="AD187" i="3"/>
  <c r="T187" i="3"/>
  <c r="R187" i="3"/>
  <c r="AP186" i="3"/>
  <c r="AO186" i="3" s="1"/>
  <c r="AN186" i="3"/>
  <c r="AM186" i="3" s="1"/>
  <c r="AK186" i="3"/>
  <c r="AJ186" i="3"/>
  <c r="AI186" i="3"/>
  <c r="AH186" i="3"/>
  <c r="J57" i="6" s="1"/>
  <c r="AF186" i="3"/>
  <c r="AG186" i="3" s="1"/>
  <c r="AE186" i="3"/>
  <c r="AD186" i="3"/>
  <c r="T186" i="3"/>
  <c r="R186" i="3"/>
  <c r="AI185" i="3"/>
  <c r="AH185" i="3"/>
  <c r="L56" i="6" s="1"/>
  <c r="AF185" i="3"/>
  <c r="AG185" i="3" s="1"/>
  <c r="AE185" i="3"/>
  <c r="AD185" i="3"/>
  <c r="T185" i="3"/>
  <c r="R185" i="3"/>
  <c r="AI184" i="3"/>
  <c r="AH184" i="3"/>
  <c r="K56" i="6" s="1"/>
  <c r="AF184" i="3"/>
  <c r="AG184" i="3" s="1"/>
  <c r="AE184" i="3"/>
  <c r="AD184" i="3"/>
  <c r="T184" i="3"/>
  <c r="R184" i="3"/>
  <c r="AP183" i="3"/>
  <c r="AO183" i="3" s="1"/>
  <c r="AN183" i="3"/>
  <c r="AM183" i="3" s="1"/>
  <c r="AK183" i="3"/>
  <c r="AJ183" i="3"/>
  <c r="AI183" i="3"/>
  <c r="AH183" i="3"/>
  <c r="J56" i="6" s="1"/>
  <c r="AF183" i="3"/>
  <c r="AG183" i="3" s="1"/>
  <c r="AE183" i="3"/>
  <c r="AD183" i="3"/>
  <c r="T183" i="3"/>
  <c r="R183" i="3"/>
  <c r="AI182" i="3"/>
  <c r="AH182" i="3"/>
  <c r="L55" i="6" s="1"/>
  <c r="AF182" i="3"/>
  <c r="AG182" i="3" s="1"/>
  <c r="AE182" i="3"/>
  <c r="AD182" i="3"/>
  <c r="T182" i="3"/>
  <c r="R182" i="3"/>
  <c r="AI181" i="3"/>
  <c r="AH181" i="3"/>
  <c r="K55" i="6" s="1"/>
  <c r="AF181" i="3"/>
  <c r="AG181" i="3" s="1"/>
  <c r="AE181" i="3"/>
  <c r="AD181" i="3"/>
  <c r="T181" i="3"/>
  <c r="R181" i="3"/>
  <c r="AP180" i="3"/>
  <c r="AO180" i="3"/>
  <c r="AN180" i="3"/>
  <c r="AM180" i="3" s="1"/>
  <c r="AK180" i="3"/>
  <c r="AJ180" i="3"/>
  <c r="AI180" i="3"/>
  <c r="AH180" i="3"/>
  <c r="J55" i="6" s="1"/>
  <c r="AF180" i="3"/>
  <c r="AG180" i="3" s="1"/>
  <c r="AE180" i="3"/>
  <c r="AD180" i="3"/>
  <c r="T180" i="3"/>
  <c r="R180" i="3"/>
  <c r="AI179" i="3"/>
  <c r="AH179" i="3"/>
  <c r="L54" i="6" s="1"/>
  <c r="AF179" i="3"/>
  <c r="AG179" i="3" s="1"/>
  <c r="AE179" i="3"/>
  <c r="AD179" i="3"/>
  <c r="T179" i="3"/>
  <c r="R179" i="3"/>
  <c r="AI178" i="3"/>
  <c r="AH178" i="3"/>
  <c r="K54" i="6" s="1"/>
  <c r="AF178" i="3"/>
  <c r="AG178" i="3" s="1"/>
  <c r="AE178" i="3"/>
  <c r="AD178" i="3"/>
  <c r="T178" i="3"/>
  <c r="R178" i="3"/>
  <c r="AP177" i="3"/>
  <c r="AO177" i="3" s="1"/>
  <c r="AN177" i="3"/>
  <c r="AM177" i="3"/>
  <c r="AK177" i="3"/>
  <c r="AJ177" i="3"/>
  <c r="AI177" i="3"/>
  <c r="AH177" i="3"/>
  <c r="J54" i="6" s="1"/>
  <c r="AG177" i="3"/>
  <c r="AF177" i="3"/>
  <c r="AE177" i="3"/>
  <c r="AD177" i="3"/>
  <c r="T177" i="3"/>
  <c r="R177" i="3"/>
  <c r="AI176" i="3"/>
  <c r="AH176" i="3"/>
  <c r="L53" i="6" s="1"/>
  <c r="AG176" i="3"/>
  <c r="AF176" i="3"/>
  <c r="AE176" i="3"/>
  <c r="AD176" i="3"/>
  <c r="T176" i="3"/>
  <c r="R176" i="3"/>
  <c r="AI175" i="3"/>
  <c r="AH175" i="3"/>
  <c r="K53" i="6" s="1"/>
  <c r="AG175" i="3"/>
  <c r="AF175" i="3"/>
  <c r="AE175" i="3"/>
  <c r="AD175" i="3"/>
  <c r="T175" i="3"/>
  <c r="R175" i="3"/>
  <c r="AP174" i="3"/>
  <c r="AO174" i="3"/>
  <c r="AN174" i="3"/>
  <c r="AM174" i="3" s="1"/>
  <c r="AK174" i="3"/>
  <c r="AJ174" i="3"/>
  <c r="AI174" i="3"/>
  <c r="AH174" i="3"/>
  <c r="J53" i="6" s="1"/>
  <c r="AF174" i="3"/>
  <c r="AG174" i="3" s="1"/>
  <c r="AE174" i="3"/>
  <c r="AD174" i="3"/>
  <c r="T174" i="3"/>
  <c r="R174" i="3"/>
  <c r="AI173" i="3"/>
  <c r="AH173" i="3"/>
  <c r="L52" i="6" s="1"/>
  <c r="AF173" i="3"/>
  <c r="AG173" i="3" s="1"/>
  <c r="AE173" i="3"/>
  <c r="AD173" i="3"/>
  <c r="T173" i="3"/>
  <c r="R173" i="3"/>
  <c r="AI172" i="3"/>
  <c r="AH172" i="3"/>
  <c r="K52" i="6" s="1"/>
  <c r="AF172" i="3"/>
  <c r="AG172" i="3" s="1"/>
  <c r="AE172" i="3"/>
  <c r="AD172" i="3"/>
  <c r="T172" i="3"/>
  <c r="R172" i="3"/>
  <c r="AP171" i="3"/>
  <c r="AO171" i="3" s="1"/>
  <c r="AN171" i="3"/>
  <c r="AM171" i="3" s="1"/>
  <c r="AK171" i="3"/>
  <c r="AJ171" i="3"/>
  <c r="AI171" i="3"/>
  <c r="AH171" i="3"/>
  <c r="J52" i="6" s="1"/>
  <c r="AF171" i="3"/>
  <c r="AG171" i="3" s="1"/>
  <c r="AE171" i="3"/>
  <c r="AD171" i="3"/>
  <c r="T171" i="3"/>
  <c r="R171" i="3"/>
  <c r="AI170" i="3"/>
  <c r="AH170" i="3"/>
  <c r="L51" i="6" s="1"/>
  <c r="AF170" i="3"/>
  <c r="AG170" i="3" s="1"/>
  <c r="AE170" i="3"/>
  <c r="AD170" i="3"/>
  <c r="T170" i="3"/>
  <c r="R170" i="3"/>
  <c r="AI169" i="3"/>
  <c r="AH169" i="3"/>
  <c r="K51" i="6" s="1"/>
  <c r="AF169" i="3"/>
  <c r="AG169" i="3" s="1"/>
  <c r="AE169" i="3"/>
  <c r="AD169" i="3"/>
  <c r="T169" i="3"/>
  <c r="R169" i="3"/>
  <c r="AP168" i="3"/>
  <c r="AO168" i="3" s="1"/>
  <c r="AN168" i="3"/>
  <c r="AM168" i="3" s="1"/>
  <c r="AK168" i="3"/>
  <c r="AJ168" i="3"/>
  <c r="AI168" i="3"/>
  <c r="AH168" i="3"/>
  <c r="J51" i="6" s="1"/>
  <c r="AF168" i="3"/>
  <c r="AG168" i="3" s="1"/>
  <c r="AE168" i="3"/>
  <c r="AD168" i="3"/>
  <c r="T168" i="3"/>
  <c r="R168" i="3"/>
  <c r="AI167" i="3"/>
  <c r="AH167" i="3"/>
  <c r="L50" i="6" s="1"/>
  <c r="AF167" i="3"/>
  <c r="AG167" i="3" s="1"/>
  <c r="AE167" i="3"/>
  <c r="AD167" i="3"/>
  <c r="T167" i="3"/>
  <c r="R167" i="3"/>
  <c r="AI166" i="3"/>
  <c r="AH166" i="3"/>
  <c r="K50" i="6" s="1"/>
  <c r="AF166" i="3"/>
  <c r="AG166" i="3" s="1"/>
  <c r="AE166" i="3"/>
  <c r="AD166" i="3"/>
  <c r="T166" i="3"/>
  <c r="R166" i="3"/>
  <c r="AP165" i="3"/>
  <c r="AO165" i="3" s="1"/>
  <c r="AN165" i="3"/>
  <c r="AM165" i="3" s="1"/>
  <c r="AK165" i="3"/>
  <c r="AJ165" i="3"/>
  <c r="AI165" i="3"/>
  <c r="AH165" i="3"/>
  <c r="J50" i="6" s="1"/>
  <c r="AF165" i="3"/>
  <c r="AG165" i="3" s="1"/>
  <c r="AE165" i="3"/>
  <c r="AD165" i="3"/>
  <c r="T165" i="3"/>
  <c r="R165" i="3"/>
  <c r="AI164" i="3"/>
  <c r="AH164" i="3"/>
  <c r="L49" i="6" s="1"/>
  <c r="AF164" i="3"/>
  <c r="AG164" i="3" s="1"/>
  <c r="AE164" i="3"/>
  <c r="AD164" i="3"/>
  <c r="T164" i="3"/>
  <c r="R164" i="3"/>
  <c r="AI163" i="3"/>
  <c r="AH163" i="3"/>
  <c r="K49" i="6" s="1"/>
  <c r="AF163" i="3"/>
  <c r="AG163" i="3" s="1"/>
  <c r="AE163" i="3"/>
  <c r="AD163" i="3"/>
  <c r="T163" i="3"/>
  <c r="R163" i="3"/>
  <c r="AP162" i="3"/>
  <c r="AO162" i="3" s="1"/>
  <c r="AN162" i="3"/>
  <c r="AM162" i="3" s="1"/>
  <c r="AK162" i="3"/>
  <c r="AJ162" i="3"/>
  <c r="AI162" i="3"/>
  <c r="AH162" i="3"/>
  <c r="J49" i="6" s="1"/>
  <c r="AF162" i="3"/>
  <c r="AG162" i="3" s="1"/>
  <c r="AE162" i="3"/>
  <c r="AD162" i="3"/>
  <c r="T162" i="3"/>
  <c r="R162" i="3"/>
  <c r="AI161" i="3"/>
  <c r="AH161" i="3"/>
  <c r="L48" i="6" s="1"/>
  <c r="AF161" i="3"/>
  <c r="AG161" i="3" s="1"/>
  <c r="AE161" i="3"/>
  <c r="AD161" i="3"/>
  <c r="T161" i="3"/>
  <c r="R161" i="3"/>
  <c r="AI160" i="3"/>
  <c r="AH160" i="3"/>
  <c r="K48" i="6" s="1"/>
  <c r="AF160" i="3"/>
  <c r="AG160" i="3" s="1"/>
  <c r="AE160" i="3"/>
  <c r="AD160" i="3"/>
  <c r="T160" i="3"/>
  <c r="R160" i="3"/>
  <c r="AP159" i="3"/>
  <c r="AO159" i="3" s="1"/>
  <c r="AN159" i="3"/>
  <c r="AM159" i="3"/>
  <c r="AK159" i="3"/>
  <c r="AJ159" i="3"/>
  <c r="AI159" i="3"/>
  <c r="AH159" i="3"/>
  <c r="J48" i="6" s="1"/>
  <c r="AF159" i="3"/>
  <c r="AG159" i="3" s="1"/>
  <c r="AE159" i="3"/>
  <c r="AD159" i="3"/>
  <c r="T159" i="3"/>
  <c r="R159" i="3"/>
  <c r="AI158" i="3"/>
  <c r="AH158" i="3"/>
  <c r="L47" i="6" s="1"/>
  <c r="AF158" i="3"/>
  <c r="AG158" i="3" s="1"/>
  <c r="AE158" i="3"/>
  <c r="AD158" i="3"/>
  <c r="T158" i="3"/>
  <c r="R158" i="3"/>
  <c r="AI157" i="3"/>
  <c r="AH157" i="3"/>
  <c r="K47" i="6" s="1"/>
  <c r="AF157" i="3"/>
  <c r="AG157" i="3" s="1"/>
  <c r="AE157" i="3"/>
  <c r="AD157" i="3"/>
  <c r="T157" i="3"/>
  <c r="R157" i="3"/>
  <c r="AP156" i="3"/>
  <c r="AO156" i="3"/>
  <c r="AN156" i="3"/>
  <c r="AM156" i="3" s="1"/>
  <c r="AK156" i="3"/>
  <c r="AJ156" i="3"/>
  <c r="AI156" i="3"/>
  <c r="AH156" i="3"/>
  <c r="J47" i="6" s="1"/>
  <c r="AF156" i="3"/>
  <c r="AG156" i="3" s="1"/>
  <c r="AE156" i="3"/>
  <c r="AD156" i="3"/>
  <c r="T156" i="3"/>
  <c r="R156" i="3"/>
  <c r="AI155" i="3"/>
  <c r="AH155" i="3"/>
  <c r="L46" i="6" s="1"/>
  <c r="AF155" i="3"/>
  <c r="AG155" i="3" s="1"/>
  <c r="AE155" i="3"/>
  <c r="AD155" i="3"/>
  <c r="T155" i="3"/>
  <c r="R155" i="3"/>
  <c r="AI154" i="3"/>
  <c r="AH154" i="3"/>
  <c r="K46" i="6" s="1"/>
  <c r="AF154" i="3"/>
  <c r="AG154" i="3" s="1"/>
  <c r="AE154" i="3"/>
  <c r="AD154" i="3"/>
  <c r="T154" i="3"/>
  <c r="R154" i="3"/>
  <c r="AP153" i="3"/>
  <c r="AO153" i="3" s="1"/>
  <c r="AN153" i="3"/>
  <c r="AM153" i="3" s="1"/>
  <c r="AK153" i="3"/>
  <c r="AJ153" i="3"/>
  <c r="AI153" i="3"/>
  <c r="AH153" i="3"/>
  <c r="J46" i="6" s="1"/>
  <c r="AF153" i="3"/>
  <c r="AG153" i="3" s="1"/>
  <c r="AE153" i="3"/>
  <c r="AD153" i="3"/>
  <c r="T153" i="3"/>
  <c r="R153" i="3"/>
  <c r="AI152" i="3"/>
  <c r="AH152" i="3"/>
  <c r="L45" i="6" s="1"/>
  <c r="AF152" i="3"/>
  <c r="AG152" i="3" s="1"/>
  <c r="AE152" i="3"/>
  <c r="AD152" i="3"/>
  <c r="T152" i="3"/>
  <c r="R152" i="3"/>
  <c r="AI151" i="3"/>
  <c r="AH151" i="3"/>
  <c r="K45" i="6" s="1"/>
  <c r="AF151" i="3"/>
  <c r="AG151" i="3" s="1"/>
  <c r="AE151" i="3"/>
  <c r="AD151" i="3"/>
  <c r="T151" i="3"/>
  <c r="R151" i="3"/>
  <c r="AP150" i="3"/>
  <c r="AO150" i="3" s="1"/>
  <c r="AN150" i="3"/>
  <c r="AM150" i="3" s="1"/>
  <c r="AK150" i="3"/>
  <c r="AJ150" i="3"/>
  <c r="AI150" i="3"/>
  <c r="AH150" i="3"/>
  <c r="J45" i="6" s="1"/>
  <c r="AF150" i="3"/>
  <c r="AG150" i="3" s="1"/>
  <c r="AE150" i="3"/>
  <c r="AD150" i="3"/>
  <c r="T150" i="3"/>
  <c r="R150" i="3"/>
  <c r="AI149" i="3"/>
  <c r="AH149" i="3"/>
  <c r="L44" i="6" s="1"/>
  <c r="AF149" i="3"/>
  <c r="AG149" i="3" s="1"/>
  <c r="AE149" i="3"/>
  <c r="AD149" i="3"/>
  <c r="T149" i="3"/>
  <c r="R149" i="3"/>
  <c r="AI148" i="3"/>
  <c r="AH148" i="3"/>
  <c r="K44" i="6" s="1"/>
  <c r="AF148" i="3"/>
  <c r="AG148" i="3" s="1"/>
  <c r="AE148" i="3"/>
  <c r="AD148" i="3"/>
  <c r="T148" i="3"/>
  <c r="R148" i="3"/>
  <c r="AP147" i="3"/>
  <c r="AO147" i="3" s="1"/>
  <c r="AN147" i="3"/>
  <c r="AM147" i="3" s="1"/>
  <c r="AK147" i="3"/>
  <c r="AJ147" i="3"/>
  <c r="AI147" i="3"/>
  <c r="AH147" i="3"/>
  <c r="J44" i="6" s="1"/>
  <c r="AF147" i="3"/>
  <c r="AG147" i="3" s="1"/>
  <c r="AE147" i="3"/>
  <c r="AD147" i="3"/>
  <c r="T147" i="3"/>
  <c r="R147" i="3"/>
  <c r="AI146" i="3"/>
  <c r="AH146" i="3"/>
  <c r="L43" i="6" s="1"/>
  <c r="AF146" i="3"/>
  <c r="AG146" i="3" s="1"/>
  <c r="AE146" i="3"/>
  <c r="AD146" i="3"/>
  <c r="T146" i="3"/>
  <c r="R146" i="3"/>
  <c r="AI145" i="3"/>
  <c r="AH145" i="3"/>
  <c r="K43" i="6" s="1"/>
  <c r="AF145" i="3"/>
  <c r="AG145" i="3" s="1"/>
  <c r="AE145" i="3"/>
  <c r="AD145" i="3"/>
  <c r="T145" i="3"/>
  <c r="R145" i="3"/>
  <c r="AP144" i="3"/>
  <c r="AO144" i="3" s="1"/>
  <c r="AN144" i="3"/>
  <c r="AM144" i="3" s="1"/>
  <c r="AK144" i="3"/>
  <c r="AJ144" i="3"/>
  <c r="AI144" i="3"/>
  <c r="AH144" i="3"/>
  <c r="J43" i="6" s="1"/>
  <c r="AF144" i="3"/>
  <c r="AG144" i="3" s="1"/>
  <c r="AE144" i="3"/>
  <c r="AD144" i="3"/>
  <c r="T144" i="3"/>
  <c r="R144" i="3"/>
  <c r="AI143" i="3"/>
  <c r="AH143" i="3"/>
  <c r="L42" i="6" s="1"/>
  <c r="AF143" i="3"/>
  <c r="AG143" i="3" s="1"/>
  <c r="AE143" i="3"/>
  <c r="AD143" i="3"/>
  <c r="T143" i="3"/>
  <c r="R143" i="3"/>
  <c r="AI142" i="3"/>
  <c r="AH142" i="3"/>
  <c r="K42" i="6" s="1"/>
  <c r="AF142" i="3"/>
  <c r="AG142" i="3" s="1"/>
  <c r="AE142" i="3"/>
  <c r="AD142" i="3"/>
  <c r="T142" i="3"/>
  <c r="R142" i="3"/>
  <c r="AP141" i="3"/>
  <c r="AO141" i="3" s="1"/>
  <c r="AN141" i="3"/>
  <c r="AM141" i="3" s="1"/>
  <c r="AK141" i="3"/>
  <c r="AJ141" i="3"/>
  <c r="AI141" i="3"/>
  <c r="AH141" i="3"/>
  <c r="J42" i="6" s="1"/>
  <c r="AF141" i="3"/>
  <c r="AG141" i="3" s="1"/>
  <c r="AE141" i="3"/>
  <c r="AD141" i="3"/>
  <c r="T141" i="3"/>
  <c r="R141" i="3"/>
  <c r="AI140" i="3"/>
  <c r="AH140" i="3"/>
  <c r="L41" i="6" s="1"/>
  <c r="AF140" i="3"/>
  <c r="AG140" i="3" s="1"/>
  <c r="AE140" i="3"/>
  <c r="AD140" i="3"/>
  <c r="T140" i="3"/>
  <c r="R140" i="3"/>
  <c r="AI139" i="3"/>
  <c r="AH139" i="3"/>
  <c r="K41" i="6" s="1"/>
  <c r="AF139" i="3"/>
  <c r="AG139" i="3" s="1"/>
  <c r="AE139" i="3"/>
  <c r="AD139" i="3"/>
  <c r="T139" i="3"/>
  <c r="R139" i="3"/>
  <c r="AP138" i="3"/>
  <c r="AO138" i="3" s="1"/>
  <c r="AN138" i="3"/>
  <c r="AM138" i="3" s="1"/>
  <c r="AK138" i="3"/>
  <c r="AJ138" i="3"/>
  <c r="AI138" i="3"/>
  <c r="AH138" i="3"/>
  <c r="J41" i="6" s="1"/>
  <c r="AF138" i="3"/>
  <c r="AG138" i="3" s="1"/>
  <c r="AE138" i="3"/>
  <c r="AD138" i="3"/>
  <c r="T138" i="3"/>
  <c r="R138" i="3"/>
  <c r="AI137" i="3"/>
  <c r="AH137" i="3"/>
  <c r="L40" i="6" s="1"/>
  <c r="AF137" i="3"/>
  <c r="AG137" i="3" s="1"/>
  <c r="AE137" i="3"/>
  <c r="AD137" i="3"/>
  <c r="T137" i="3"/>
  <c r="R137" i="3"/>
  <c r="AI136" i="3"/>
  <c r="AH136" i="3"/>
  <c r="K40" i="6" s="1"/>
  <c r="AF136" i="3"/>
  <c r="AG136" i="3" s="1"/>
  <c r="AE136" i="3"/>
  <c r="AD136" i="3"/>
  <c r="T136" i="3"/>
  <c r="R136" i="3"/>
  <c r="AP135" i="3"/>
  <c r="AO135" i="3" s="1"/>
  <c r="AN135" i="3"/>
  <c r="AM135" i="3" s="1"/>
  <c r="AK135" i="3"/>
  <c r="AJ135" i="3"/>
  <c r="AI135" i="3"/>
  <c r="AH135" i="3"/>
  <c r="J40" i="6" s="1"/>
  <c r="AF135" i="3"/>
  <c r="AG135" i="3" s="1"/>
  <c r="AE135" i="3"/>
  <c r="AD135" i="3"/>
  <c r="T135" i="3"/>
  <c r="R135" i="3"/>
  <c r="AI134" i="3"/>
  <c r="AH134" i="3"/>
  <c r="L39" i="6" s="1"/>
  <c r="AF134" i="3"/>
  <c r="AG134" i="3" s="1"/>
  <c r="AE134" i="3"/>
  <c r="AD134" i="3"/>
  <c r="T134" i="3"/>
  <c r="R134" i="3"/>
  <c r="AI133" i="3"/>
  <c r="AH133" i="3"/>
  <c r="K39" i="6" s="1"/>
  <c r="AF133" i="3"/>
  <c r="AG133" i="3" s="1"/>
  <c r="AE133" i="3"/>
  <c r="AD133" i="3"/>
  <c r="T133" i="3"/>
  <c r="R133" i="3"/>
  <c r="AP132" i="3"/>
  <c r="AO132" i="3"/>
  <c r="AN132" i="3"/>
  <c r="AM132" i="3" s="1"/>
  <c r="AK132" i="3"/>
  <c r="AJ132" i="3"/>
  <c r="AI132" i="3"/>
  <c r="AH132" i="3"/>
  <c r="J39" i="6" s="1"/>
  <c r="AF132" i="3"/>
  <c r="AG132" i="3" s="1"/>
  <c r="AE132" i="3"/>
  <c r="AD132" i="3"/>
  <c r="T132" i="3"/>
  <c r="R132" i="3"/>
  <c r="AI131" i="3"/>
  <c r="AH131" i="3"/>
  <c r="L38" i="6" s="1"/>
  <c r="AF131" i="3"/>
  <c r="AG131" i="3" s="1"/>
  <c r="AE131" i="3"/>
  <c r="AD131" i="3"/>
  <c r="T131" i="3"/>
  <c r="R131" i="3"/>
  <c r="AI130" i="3"/>
  <c r="AH130" i="3"/>
  <c r="K38" i="6" s="1"/>
  <c r="AF130" i="3"/>
  <c r="AG130" i="3" s="1"/>
  <c r="AE130" i="3"/>
  <c r="AD130" i="3"/>
  <c r="T130" i="3"/>
  <c r="R130" i="3"/>
  <c r="AP129" i="3"/>
  <c r="AO129" i="3" s="1"/>
  <c r="AN129" i="3"/>
  <c r="AM129" i="3"/>
  <c r="AK129" i="3"/>
  <c r="AJ129" i="3"/>
  <c r="AI129" i="3"/>
  <c r="AH129" i="3"/>
  <c r="J38" i="6" s="1"/>
  <c r="AG129" i="3"/>
  <c r="AF129" i="3"/>
  <c r="AE129" i="3"/>
  <c r="AD129" i="3"/>
  <c r="T129" i="3"/>
  <c r="R129" i="3"/>
  <c r="AI128" i="3"/>
  <c r="AH128" i="3"/>
  <c r="L37" i="6" s="1"/>
  <c r="AG128" i="3"/>
  <c r="AF128" i="3"/>
  <c r="AE128" i="3"/>
  <c r="AD128" i="3"/>
  <c r="T128" i="3"/>
  <c r="R128" i="3"/>
  <c r="AI127" i="3"/>
  <c r="AH127" i="3"/>
  <c r="K37" i="6" s="1"/>
  <c r="AG127" i="3"/>
  <c r="AF127" i="3"/>
  <c r="AE127" i="3"/>
  <c r="AD127" i="3"/>
  <c r="T127" i="3"/>
  <c r="R127" i="3"/>
  <c r="AP126" i="3"/>
  <c r="AO126" i="3"/>
  <c r="AN126" i="3"/>
  <c r="AM126" i="3" s="1"/>
  <c r="AK126" i="3"/>
  <c r="AJ126" i="3"/>
  <c r="AI126" i="3"/>
  <c r="AH126" i="3"/>
  <c r="J37" i="6" s="1"/>
  <c r="AF126" i="3"/>
  <c r="AG126" i="3" s="1"/>
  <c r="AE126" i="3"/>
  <c r="AD126" i="3"/>
  <c r="T126" i="3"/>
  <c r="R126" i="3"/>
  <c r="AI125" i="3"/>
  <c r="AH125" i="3"/>
  <c r="L36" i="6" s="1"/>
  <c r="AF125" i="3"/>
  <c r="AG125" i="3" s="1"/>
  <c r="AE125" i="3"/>
  <c r="AD125" i="3"/>
  <c r="T125" i="3"/>
  <c r="R125" i="3"/>
  <c r="AI124" i="3"/>
  <c r="AH124" i="3"/>
  <c r="K36" i="6" s="1"/>
  <c r="AF124" i="3"/>
  <c r="AG124" i="3" s="1"/>
  <c r="AE124" i="3"/>
  <c r="AD124" i="3"/>
  <c r="T124" i="3"/>
  <c r="R124" i="3"/>
  <c r="AP123" i="3"/>
  <c r="AO123" i="3" s="1"/>
  <c r="AN123" i="3"/>
  <c r="AM123" i="3" s="1"/>
  <c r="AK123" i="3"/>
  <c r="AJ123" i="3"/>
  <c r="AI123" i="3"/>
  <c r="AH123" i="3"/>
  <c r="J36" i="6" s="1"/>
  <c r="AF123" i="3"/>
  <c r="AG123" i="3" s="1"/>
  <c r="AE123" i="3"/>
  <c r="AD123" i="3"/>
  <c r="T123" i="3"/>
  <c r="R123" i="3"/>
  <c r="AI122" i="3"/>
  <c r="AH122" i="3"/>
  <c r="L35" i="6" s="1"/>
  <c r="AF122" i="3"/>
  <c r="AG122" i="3" s="1"/>
  <c r="AE122" i="3"/>
  <c r="AD122" i="3"/>
  <c r="T122" i="3"/>
  <c r="R122" i="3"/>
  <c r="AI121" i="3"/>
  <c r="AH121" i="3"/>
  <c r="K35" i="6" s="1"/>
  <c r="AF121" i="3"/>
  <c r="AG121" i="3" s="1"/>
  <c r="AE121" i="3"/>
  <c r="AD121" i="3"/>
  <c r="T121" i="3"/>
  <c r="R121" i="3"/>
  <c r="AP120" i="3"/>
  <c r="AO120" i="3" s="1"/>
  <c r="AN120" i="3"/>
  <c r="AM120" i="3" s="1"/>
  <c r="AK120" i="3"/>
  <c r="AJ120" i="3"/>
  <c r="AI120" i="3"/>
  <c r="AH120" i="3"/>
  <c r="J35" i="6" s="1"/>
  <c r="AF120" i="3"/>
  <c r="AG120" i="3" s="1"/>
  <c r="AE120" i="3"/>
  <c r="AD120" i="3"/>
  <c r="T120" i="3"/>
  <c r="R120" i="3"/>
  <c r="AI119" i="3"/>
  <c r="AH119" i="3"/>
  <c r="L34" i="6" s="1"/>
  <c r="AF119" i="3"/>
  <c r="AG119" i="3" s="1"/>
  <c r="AE119" i="3"/>
  <c r="AD119" i="3"/>
  <c r="T119" i="3"/>
  <c r="R119" i="3"/>
  <c r="AI118" i="3"/>
  <c r="AH118" i="3"/>
  <c r="K34" i="6" s="1"/>
  <c r="AF118" i="3"/>
  <c r="AG118" i="3" s="1"/>
  <c r="AE118" i="3"/>
  <c r="AD118" i="3"/>
  <c r="T118" i="3"/>
  <c r="R118" i="3"/>
  <c r="AP117" i="3"/>
  <c r="AO117" i="3" s="1"/>
  <c r="AN117" i="3"/>
  <c r="AM117" i="3" s="1"/>
  <c r="AK117" i="3"/>
  <c r="AJ117" i="3"/>
  <c r="AI117" i="3"/>
  <c r="AH117" i="3"/>
  <c r="J34" i="6" s="1"/>
  <c r="AF117" i="3"/>
  <c r="AG117" i="3" s="1"/>
  <c r="AE117" i="3"/>
  <c r="AD117" i="3"/>
  <c r="T117" i="3"/>
  <c r="R117" i="3"/>
  <c r="AI116" i="3"/>
  <c r="AH116" i="3"/>
  <c r="L33" i="6" s="1"/>
  <c r="AF116" i="3"/>
  <c r="AG116" i="3" s="1"/>
  <c r="AE116" i="3"/>
  <c r="AD116" i="3"/>
  <c r="T116" i="3"/>
  <c r="R116" i="3"/>
  <c r="AI115" i="3"/>
  <c r="AH115" i="3"/>
  <c r="K33" i="6" s="1"/>
  <c r="AF115" i="3"/>
  <c r="AG115" i="3" s="1"/>
  <c r="AE115" i="3"/>
  <c r="AD115" i="3"/>
  <c r="T115" i="3"/>
  <c r="R115" i="3"/>
  <c r="AP114" i="3"/>
  <c r="AO114" i="3" s="1"/>
  <c r="AN114" i="3"/>
  <c r="AM114" i="3" s="1"/>
  <c r="AK114" i="3"/>
  <c r="AJ114" i="3"/>
  <c r="AI114" i="3"/>
  <c r="AH114" i="3"/>
  <c r="J33" i="6" s="1"/>
  <c r="AF114" i="3"/>
  <c r="AG114" i="3" s="1"/>
  <c r="AE114" i="3"/>
  <c r="AD114" i="3"/>
  <c r="T114" i="3"/>
  <c r="R114" i="3"/>
  <c r="AI113" i="3"/>
  <c r="AH113" i="3"/>
  <c r="L32" i="6" s="1"/>
  <c r="AF113" i="3"/>
  <c r="AG113" i="3" s="1"/>
  <c r="AE113" i="3"/>
  <c r="AD113" i="3"/>
  <c r="T113" i="3"/>
  <c r="R113" i="3"/>
  <c r="AI112" i="3"/>
  <c r="AH112" i="3"/>
  <c r="K32" i="6" s="1"/>
  <c r="AF112" i="3"/>
  <c r="AG112" i="3" s="1"/>
  <c r="AE112" i="3"/>
  <c r="AD112" i="3"/>
  <c r="T112" i="3"/>
  <c r="R112" i="3"/>
  <c r="AP111" i="3"/>
  <c r="AO111" i="3" s="1"/>
  <c r="AN111" i="3"/>
  <c r="AM111" i="3"/>
  <c r="AK111" i="3"/>
  <c r="AJ111" i="3"/>
  <c r="AI111" i="3"/>
  <c r="AH111" i="3"/>
  <c r="J32" i="6" s="1"/>
  <c r="AF111" i="3"/>
  <c r="AG111" i="3" s="1"/>
  <c r="AE111" i="3"/>
  <c r="AD111" i="3"/>
  <c r="T111" i="3"/>
  <c r="R111" i="3"/>
  <c r="AI110" i="3"/>
  <c r="AH110" i="3"/>
  <c r="L31" i="6" s="1"/>
  <c r="AF110" i="3"/>
  <c r="AG110" i="3" s="1"/>
  <c r="AE110" i="3"/>
  <c r="AD110" i="3"/>
  <c r="T110" i="3"/>
  <c r="R110" i="3"/>
  <c r="AI109" i="3"/>
  <c r="AH109" i="3"/>
  <c r="K31" i="6" s="1"/>
  <c r="AF109" i="3"/>
  <c r="AG109" i="3" s="1"/>
  <c r="AE109" i="3"/>
  <c r="AD109" i="3"/>
  <c r="T109" i="3"/>
  <c r="R109" i="3"/>
  <c r="AP108" i="3"/>
  <c r="AO108" i="3"/>
  <c r="AN108" i="3"/>
  <c r="AM108" i="3" s="1"/>
  <c r="AK108" i="3"/>
  <c r="AJ108" i="3"/>
  <c r="AI108" i="3"/>
  <c r="AH108" i="3"/>
  <c r="J31" i="6" s="1"/>
  <c r="AF108" i="3"/>
  <c r="AG108" i="3" s="1"/>
  <c r="AE108" i="3"/>
  <c r="AD108" i="3"/>
  <c r="T108" i="3"/>
  <c r="R108" i="3"/>
  <c r="AI107" i="3"/>
  <c r="AH107" i="3"/>
  <c r="L30" i="6" s="1"/>
  <c r="AF107" i="3"/>
  <c r="AG107" i="3" s="1"/>
  <c r="AE107" i="3"/>
  <c r="AD107" i="3"/>
  <c r="T107" i="3"/>
  <c r="R107" i="3"/>
  <c r="AI106" i="3"/>
  <c r="AH106" i="3"/>
  <c r="K30" i="6" s="1"/>
  <c r="AF106" i="3"/>
  <c r="AG106" i="3" s="1"/>
  <c r="AE106" i="3"/>
  <c r="AD106" i="3"/>
  <c r="T106" i="3"/>
  <c r="R106" i="3"/>
  <c r="AP105" i="3"/>
  <c r="AO105" i="3" s="1"/>
  <c r="AN105" i="3"/>
  <c r="AM105" i="3" s="1"/>
  <c r="AK105" i="3"/>
  <c r="AJ105" i="3"/>
  <c r="AI105" i="3"/>
  <c r="AH105" i="3"/>
  <c r="J30" i="6" s="1"/>
  <c r="AF105" i="3"/>
  <c r="AG105" i="3" s="1"/>
  <c r="AE105" i="3"/>
  <c r="AD105" i="3"/>
  <c r="T105" i="3"/>
  <c r="R105" i="3"/>
  <c r="AI104" i="3"/>
  <c r="AH104" i="3"/>
  <c r="L29" i="6" s="1"/>
  <c r="AF104" i="3"/>
  <c r="AG104" i="3" s="1"/>
  <c r="AE104" i="3"/>
  <c r="AD104" i="3"/>
  <c r="T104" i="3"/>
  <c r="R104" i="3"/>
  <c r="AI103" i="3"/>
  <c r="AH103" i="3"/>
  <c r="K29" i="6" s="1"/>
  <c r="AF103" i="3"/>
  <c r="AG103" i="3" s="1"/>
  <c r="AE103" i="3"/>
  <c r="AD103" i="3"/>
  <c r="T103" i="3"/>
  <c r="R103" i="3"/>
  <c r="AP102" i="3"/>
  <c r="AO102" i="3" s="1"/>
  <c r="AN102" i="3"/>
  <c r="AM102" i="3" s="1"/>
  <c r="AK102" i="3"/>
  <c r="AJ102" i="3"/>
  <c r="AI102" i="3"/>
  <c r="AH102" i="3"/>
  <c r="J29" i="6" s="1"/>
  <c r="AF102" i="3"/>
  <c r="AG102" i="3" s="1"/>
  <c r="AE102" i="3"/>
  <c r="AD102" i="3"/>
  <c r="T102" i="3"/>
  <c r="R102" i="3"/>
  <c r="AI101" i="3"/>
  <c r="AH101" i="3"/>
  <c r="L28" i="6" s="1"/>
  <c r="AF101" i="3"/>
  <c r="AG101" i="3" s="1"/>
  <c r="AE101" i="3"/>
  <c r="AD101" i="3"/>
  <c r="T101" i="3"/>
  <c r="R101" i="3"/>
  <c r="AI100" i="3"/>
  <c r="AH100" i="3"/>
  <c r="K28" i="6" s="1"/>
  <c r="AF100" i="3"/>
  <c r="AG100" i="3" s="1"/>
  <c r="AE100" i="3"/>
  <c r="AD100" i="3"/>
  <c r="T100" i="3"/>
  <c r="R100" i="3"/>
  <c r="AP99" i="3"/>
  <c r="AO99" i="3" s="1"/>
  <c r="AN99" i="3"/>
  <c r="AM99" i="3" s="1"/>
  <c r="AK99" i="3"/>
  <c r="AJ99" i="3"/>
  <c r="AI99" i="3"/>
  <c r="AH99" i="3"/>
  <c r="J28" i="6" s="1"/>
  <c r="AF99" i="3"/>
  <c r="AG99" i="3" s="1"/>
  <c r="AE99" i="3"/>
  <c r="AD99" i="3"/>
  <c r="T99" i="3"/>
  <c r="R99" i="3"/>
  <c r="AI98" i="3"/>
  <c r="AH98" i="3"/>
  <c r="L27" i="6" s="1"/>
  <c r="AF98" i="3"/>
  <c r="AG98" i="3" s="1"/>
  <c r="AE98" i="3"/>
  <c r="AD98" i="3"/>
  <c r="T98" i="3"/>
  <c r="R98" i="3"/>
  <c r="AI97" i="3"/>
  <c r="AH97" i="3"/>
  <c r="K27" i="6" s="1"/>
  <c r="AF97" i="3"/>
  <c r="AG97" i="3" s="1"/>
  <c r="AE97" i="3"/>
  <c r="AD97" i="3"/>
  <c r="T97" i="3"/>
  <c r="R97" i="3"/>
  <c r="AP96" i="3"/>
  <c r="AO96" i="3" s="1"/>
  <c r="AN96" i="3"/>
  <c r="AM96" i="3" s="1"/>
  <c r="AK96" i="3"/>
  <c r="AJ96" i="3"/>
  <c r="AI96" i="3"/>
  <c r="AH96" i="3"/>
  <c r="J27" i="6" s="1"/>
  <c r="AF96" i="3"/>
  <c r="AG96" i="3" s="1"/>
  <c r="AE96" i="3"/>
  <c r="AD96" i="3"/>
  <c r="T96" i="3"/>
  <c r="R96" i="3"/>
  <c r="AI95" i="3"/>
  <c r="AH95" i="3"/>
  <c r="L26" i="6" s="1"/>
  <c r="AF95" i="3"/>
  <c r="AG95" i="3" s="1"/>
  <c r="AE95" i="3"/>
  <c r="AD95" i="3"/>
  <c r="T95" i="3"/>
  <c r="R95" i="3"/>
  <c r="AI94" i="3"/>
  <c r="AH94" i="3"/>
  <c r="K26" i="6" s="1"/>
  <c r="AF94" i="3"/>
  <c r="AG94" i="3" s="1"/>
  <c r="AE94" i="3"/>
  <c r="AD94" i="3"/>
  <c r="T94" i="3"/>
  <c r="R94" i="3"/>
  <c r="AP93" i="3"/>
  <c r="AO93" i="3" s="1"/>
  <c r="AN93" i="3"/>
  <c r="AM93" i="3" s="1"/>
  <c r="AK93" i="3"/>
  <c r="AJ93" i="3"/>
  <c r="AI93" i="3"/>
  <c r="AH93" i="3"/>
  <c r="J26" i="6" s="1"/>
  <c r="AF93" i="3"/>
  <c r="AG93" i="3" s="1"/>
  <c r="AE93" i="3"/>
  <c r="AD93" i="3"/>
  <c r="T93" i="3"/>
  <c r="R93" i="3"/>
  <c r="AI92" i="3"/>
  <c r="AH92" i="3"/>
  <c r="L25" i="6" s="1"/>
  <c r="AF92" i="3"/>
  <c r="AG92" i="3" s="1"/>
  <c r="AE92" i="3"/>
  <c r="AD92" i="3"/>
  <c r="T92" i="3"/>
  <c r="R92" i="3"/>
  <c r="AI91" i="3"/>
  <c r="AH91" i="3"/>
  <c r="K25" i="6" s="1"/>
  <c r="AF91" i="3"/>
  <c r="AG91" i="3" s="1"/>
  <c r="AE91" i="3"/>
  <c r="AD91" i="3"/>
  <c r="T91" i="3"/>
  <c r="R91" i="3"/>
  <c r="AP90" i="3"/>
  <c r="AO90" i="3" s="1"/>
  <c r="AN90" i="3"/>
  <c r="AM90" i="3" s="1"/>
  <c r="AK90" i="3"/>
  <c r="AJ90" i="3"/>
  <c r="AI90" i="3"/>
  <c r="AH90" i="3"/>
  <c r="J25" i="6" s="1"/>
  <c r="AF90" i="3"/>
  <c r="AG90" i="3" s="1"/>
  <c r="AE90" i="3"/>
  <c r="AD90" i="3"/>
  <c r="T90" i="3"/>
  <c r="R90" i="3"/>
  <c r="AI89" i="3"/>
  <c r="AH89" i="3"/>
  <c r="L24" i="6" s="1"/>
  <c r="AF89" i="3"/>
  <c r="AG89" i="3" s="1"/>
  <c r="AE89" i="3"/>
  <c r="AD89" i="3"/>
  <c r="T89" i="3"/>
  <c r="R89" i="3"/>
  <c r="AI88" i="3"/>
  <c r="AH88" i="3"/>
  <c r="K24" i="6" s="1"/>
  <c r="AF88" i="3"/>
  <c r="AG88" i="3" s="1"/>
  <c r="AE88" i="3"/>
  <c r="AD88" i="3"/>
  <c r="T88" i="3"/>
  <c r="R88" i="3"/>
  <c r="AP87" i="3"/>
  <c r="AO87" i="3" s="1"/>
  <c r="AN87" i="3"/>
  <c r="AM87" i="3" s="1"/>
  <c r="AK87" i="3"/>
  <c r="AJ87" i="3"/>
  <c r="AI87" i="3"/>
  <c r="AH87" i="3"/>
  <c r="J24" i="6" s="1"/>
  <c r="AF87" i="3"/>
  <c r="AG87" i="3" s="1"/>
  <c r="AE87" i="3"/>
  <c r="AD87" i="3"/>
  <c r="T87" i="3"/>
  <c r="R87" i="3"/>
  <c r="AI86" i="3"/>
  <c r="AH86" i="3"/>
  <c r="L23" i="6" s="1"/>
  <c r="AF86" i="3"/>
  <c r="AG86" i="3" s="1"/>
  <c r="AE86" i="3"/>
  <c r="AD86" i="3"/>
  <c r="T86" i="3"/>
  <c r="R86" i="3"/>
  <c r="AI85" i="3"/>
  <c r="AH85" i="3"/>
  <c r="K23" i="6" s="1"/>
  <c r="AF85" i="3"/>
  <c r="AG85" i="3" s="1"/>
  <c r="AE85" i="3"/>
  <c r="AD85" i="3"/>
  <c r="T85" i="3"/>
  <c r="R85" i="3"/>
  <c r="AP84" i="3"/>
  <c r="AO84" i="3" s="1"/>
  <c r="AN84" i="3"/>
  <c r="AM84" i="3" s="1"/>
  <c r="AK84" i="3"/>
  <c r="AJ84" i="3"/>
  <c r="AI84" i="3"/>
  <c r="AH84" i="3"/>
  <c r="J23" i="6" s="1"/>
  <c r="AF84" i="3"/>
  <c r="AG84" i="3" s="1"/>
  <c r="AE84" i="3"/>
  <c r="AD84" i="3"/>
  <c r="T84" i="3"/>
  <c r="R84" i="3"/>
  <c r="AI83" i="3"/>
  <c r="AH83" i="3"/>
  <c r="L22" i="6" s="1"/>
  <c r="AF83" i="3"/>
  <c r="AG83" i="3" s="1"/>
  <c r="AE83" i="3"/>
  <c r="AD83" i="3"/>
  <c r="T83" i="3"/>
  <c r="R83" i="3"/>
  <c r="AI82" i="3"/>
  <c r="AH82" i="3"/>
  <c r="K22" i="6" s="1"/>
  <c r="AF82" i="3"/>
  <c r="AG82" i="3" s="1"/>
  <c r="AE82" i="3"/>
  <c r="AD82" i="3"/>
  <c r="T82" i="3"/>
  <c r="R82" i="3"/>
  <c r="AP81" i="3"/>
  <c r="AO81" i="3" s="1"/>
  <c r="AN81" i="3"/>
  <c r="AM81" i="3"/>
  <c r="AK81" i="3"/>
  <c r="AJ81" i="3"/>
  <c r="AI81" i="3"/>
  <c r="AH81" i="3"/>
  <c r="J22" i="6" s="1"/>
  <c r="AF81" i="3"/>
  <c r="AG81" i="3" s="1"/>
  <c r="AE81" i="3"/>
  <c r="AD81" i="3"/>
  <c r="T81" i="3"/>
  <c r="R81" i="3"/>
  <c r="AI80" i="3"/>
  <c r="AH80" i="3"/>
  <c r="L21" i="6" s="1"/>
  <c r="AF80" i="3"/>
  <c r="AG80" i="3" s="1"/>
  <c r="AE80" i="3"/>
  <c r="AD80" i="3"/>
  <c r="T80" i="3"/>
  <c r="R80" i="3"/>
  <c r="AI79" i="3"/>
  <c r="AH79" i="3"/>
  <c r="K21" i="6" s="1"/>
  <c r="AF79" i="3"/>
  <c r="AG79" i="3" s="1"/>
  <c r="AE79" i="3"/>
  <c r="AD79" i="3"/>
  <c r="T79" i="3"/>
  <c r="R79" i="3"/>
  <c r="AP78" i="3"/>
  <c r="AO78" i="3"/>
  <c r="AN78" i="3"/>
  <c r="AM78" i="3" s="1"/>
  <c r="AK78" i="3"/>
  <c r="AJ78" i="3"/>
  <c r="AI78" i="3"/>
  <c r="AH78" i="3"/>
  <c r="J21" i="6" s="1"/>
  <c r="AF78" i="3"/>
  <c r="AG78" i="3" s="1"/>
  <c r="AE78" i="3"/>
  <c r="AD78" i="3"/>
  <c r="T78" i="3"/>
  <c r="R78" i="3"/>
  <c r="AI77" i="3"/>
  <c r="AH77" i="3"/>
  <c r="L20" i="6" s="1"/>
  <c r="AF77" i="3"/>
  <c r="AG77" i="3" s="1"/>
  <c r="AE77" i="3"/>
  <c r="AD77" i="3"/>
  <c r="T77" i="3"/>
  <c r="R77" i="3"/>
  <c r="AI76" i="3"/>
  <c r="AH76" i="3"/>
  <c r="K20" i="6" s="1"/>
  <c r="AF76" i="3"/>
  <c r="AG76" i="3" s="1"/>
  <c r="AE76" i="3"/>
  <c r="AD76" i="3"/>
  <c r="T76" i="3"/>
  <c r="R76" i="3"/>
  <c r="AP75" i="3"/>
  <c r="AO75" i="3" s="1"/>
  <c r="AN75" i="3"/>
  <c r="AM75" i="3" s="1"/>
  <c r="AK75" i="3"/>
  <c r="AJ75" i="3"/>
  <c r="AI75" i="3"/>
  <c r="AH75" i="3"/>
  <c r="J20" i="6" s="1"/>
  <c r="AF75" i="3"/>
  <c r="AG75" i="3" s="1"/>
  <c r="AE75" i="3"/>
  <c r="AD75" i="3"/>
  <c r="T75" i="3"/>
  <c r="R75" i="3"/>
  <c r="AI74" i="3"/>
  <c r="AH74" i="3"/>
  <c r="L19" i="6" s="1"/>
  <c r="AF74" i="3"/>
  <c r="AG74" i="3" s="1"/>
  <c r="AE74" i="3"/>
  <c r="AD74" i="3"/>
  <c r="T74" i="3"/>
  <c r="R74" i="3"/>
  <c r="AI73" i="3"/>
  <c r="AH73" i="3"/>
  <c r="K19" i="6" s="1"/>
  <c r="AF73" i="3"/>
  <c r="AG73" i="3" s="1"/>
  <c r="AE73" i="3"/>
  <c r="AD73" i="3"/>
  <c r="T73" i="3"/>
  <c r="R73" i="3"/>
  <c r="AP72" i="3"/>
  <c r="AO72" i="3" s="1"/>
  <c r="AN72" i="3"/>
  <c r="AM72" i="3" s="1"/>
  <c r="AK72" i="3"/>
  <c r="AJ72" i="3"/>
  <c r="AI72" i="3"/>
  <c r="AH72" i="3"/>
  <c r="J19" i="6" s="1"/>
  <c r="AF72" i="3"/>
  <c r="AG72" i="3" s="1"/>
  <c r="AE72" i="3"/>
  <c r="AD72" i="3"/>
  <c r="T72" i="3"/>
  <c r="R72" i="3"/>
  <c r="AI71" i="3"/>
  <c r="AH71" i="3"/>
  <c r="L18" i="6" s="1"/>
  <c r="AF71" i="3"/>
  <c r="AG71" i="3" s="1"/>
  <c r="AE71" i="3"/>
  <c r="AD71" i="3"/>
  <c r="T71" i="3"/>
  <c r="R71" i="3"/>
  <c r="AI70" i="3"/>
  <c r="AH70" i="3"/>
  <c r="K18" i="6" s="1"/>
  <c r="AF70" i="3"/>
  <c r="AG70" i="3" s="1"/>
  <c r="AE70" i="3"/>
  <c r="AD70" i="3"/>
  <c r="T70" i="3"/>
  <c r="R70" i="3"/>
  <c r="AP69" i="3"/>
  <c r="AO69" i="3" s="1"/>
  <c r="AN69" i="3"/>
  <c r="AM69" i="3" s="1"/>
  <c r="AK69" i="3"/>
  <c r="AJ69" i="3"/>
  <c r="AI69" i="3"/>
  <c r="AH69" i="3"/>
  <c r="J18" i="6" s="1"/>
  <c r="AF69" i="3"/>
  <c r="AG69" i="3" s="1"/>
  <c r="AE69" i="3"/>
  <c r="AD69" i="3"/>
  <c r="T69" i="3"/>
  <c r="R69" i="3"/>
  <c r="AI68" i="3"/>
  <c r="AH68" i="3"/>
  <c r="L17" i="6" s="1"/>
  <c r="AF68" i="3"/>
  <c r="AG68" i="3" s="1"/>
  <c r="AE68" i="3"/>
  <c r="AD68" i="3"/>
  <c r="T68" i="3"/>
  <c r="R68" i="3"/>
  <c r="AI67" i="3"/>
  <c r="AH67" i="3"/>
  <c r="K17" i="6" s="1"/>
  <c r="AF67" i="3"/>
  <c r="AG67" i="3" s="1"/>
  <c r="AE67" i="3"/>
  <c r="AD67" i="3"/>
  <c r="T67" i="3"/>
  <c r="R67" i="3"/>
  <c r="AP66" i="3"/>
  <c r="AO66" i="3" s="1"/>
  <c r="AN66" i="3"/>
  <c r="AM66" i="3" s="1"/>
  <c r="AK66" i="3"/>
  <c r="AJ66" i="3"/>
  <c r="AI66" i="3"/>
  <c r="AH66" i="3"/>
  <c r="J17" i="6" s="1"/>
  <c r="AF66" i="3"/>
  <c r="AG66" i="3" s="1"/>
  <c r="AE66" i="3"/>
  <c r="AD66" i="3"/>
  <c r="T66" i="3"/>
  <c r="R66" i="3"/>
  <c r="AI65" i="3"/>
  <c r="AH65" i="3"/>
  <c r="L16" i="6" s="1"/>
  <c r="AF65" i="3"/>
  <c r="AG65" i="3" s="1"/>
  <c r="AE65" i="3"/>
  <c r="AD65" i="3"/>
  <c r="T65" i="3"/>
  <c r="R65" i="3"/>
  <c r="AI64" i="3"/>
  <c r="AH64" i="3"/>
  <c r="K16" i="6" s="1"/>
  <c r="AF64" i="3"/>
  <c r="AG64" i="3" s="1"/>
  <c r="AE64" i="3"/>
  <c r="AD64" i="3"/>
  <c r="T64" i="3"/>
  <c r="R64" i="3"/>
  <c r="AP63" i="3"/>
  <c r="AO63" i="3" s="1"/>
  <c r="AN63" i="3"/>
  <c r="AM63" i="3"/>
  <c r="AK63" i="3"/>
  <c r="AJ63" i="3"/>
  <c r="AI63" i="3"/>
  <c r="AH63" i="3"/>
  <c r="J16" i="6" s="1"/>
  <c r="AG63" i="3"/>
  <c r="AF63" i="3"/>
  <c r="AE63" i="3"/>
  <c r="AD63" i="3"/>
  <c r="T63" i="3"/>
  <c r="R63" i="3"/>
  <c r="AI62" i="3"/>
  <c r="AH62" i="3"/>
  <c r="L15" i="6" s="1"/>
  <c r="AG62" i="3"/>
  <c r="AF62" i="3"/>
  <c r="AE62" i="3"/>
  <c r="AD62" i="3"/>
  <c r="T62" i="3"/>
  <c r="R62" i="3"/>
  <c r="AI61" i="3"/>
  <c r="AH61" i="3"/>
  <c r="K15" i="6" s="1"/>
  <c r="AG61" i="3"/>
  <c r="AF61" i="3"/>
  <c r="AE61" i="3"/>
  <c r="AD61" i="3"/>
  <c r="T61" i="3"/>
  <c r="R61" i="3"/>
  <c r="AP60" i="3"/>
  <c r="AO60" i="3"/>
  <c r="AN60" i="3"/>
  <c r="AM60" i="3" s="1"/>
  <c r="AK60" i="3"/>
  <c r="AJ60" i="3"/>
  <c r="AI60" i="3"/>
  <c r="AH60" i="3"/>
  <c r="J15" i="6" s="1"/>
  <c r="AF60" i="3"/>
  <c r="AG60" i="3" s="1"/>
  <c r="AE60" i="3"/>
  <c r="AD60" i="3"/>
  <c r="T60" i="3"/>
  <c r="R60" i="3"/>
  <c r="AI59" i="3"/>
  <c r="AH59" i="3"/>
  <c r="L14" i="6" s="1"/>
  <c r="AF59" i="3"/>
  <c r="AG59" i="3" s="1"/>
  <c r="AE59" i="3"/>
  <c r="AD59" i="3"/>
  <c r="T59" i="3"/>
  <c r="R59" i="3"/>
  <c r="AI58" i="3"/>
  <c r="AH58" i="3"/>
  <c r="K14" i="6" s="1"/>
  <c r="AF58" i="3"/>
  <c r="AG58" i="3" s="1"/>
  <c r="AE58" i="3"/>
  <c r="AD58" i="3"/>
  <c r="T58" i="3"/>
  <c r="R58" i="3"/>
  <c r="AP57" i="3"/>
  <c r="AO57" i="3" s="1"/>
  <c r="AN57" i="3"/>
  <c r="AM57" i="3" s="1"/>
  <c r="AK57" i="3"/>
  <c r="AJ57" i="3"/>
  <c r="AI57" i="3"/>
  <c r="AH57" i="3"/>
  <c r="J14" i="6" s="1"/>
  <c r="AF57" i="3"/>
  <c r="AG57" i="3" s="1"/>
  <c r="AE57" i="3"/>
  <c r="AD57" i="3"/>
  <c r="T57" i="3"/>
  <c r="R57" i="3"/>
  <c r="AI56" i="3"/>
  <c r="AH56" i="3"/>
  <c r="L13" i="6" s="1"/>
  <c r="AF56" i="3"/>
  <c r="AG56" i="3" s="1"/>
  <c r="AE56" i="3"/>
  <c r="AD56" i="3"/>
  <c r="T56" i="3"/>
  <c r="R56" i="3"/>
  <c r="AI55" i="3"/>
  <c r="AH55" i="3"/>
  <c r="K13" i="6" s="1"/>
  <c r="AF55" i="3"/>
  <c r="AG55" i="3" s="1"/>
  <c r="AE55" i="3"/>
  <c r="AD55" i="3"/>
  <c r="T55" i="3"/>
  <c r="R55" i="3"/>
  <c r="AP54" i="3"/>
  <c r="AO54" i="3" s="1"/>
  <c r="AN54" i="3"/>
  <c r="AM54" i="3" s="1"/>
  <c r="AK54" i="3"/>
  <c r="AJ54" i="3"/>
  <c r="AI54" i="3"/>
  <c r="AH54" i="3"/>
  <c r="J13" i="6" s="1"/>
  <c r="AF54" i="3"/>
  <c r="AG54" i="3" s="1"/>
  <c r="AE54" i="3"/>
  <c r="AD54" i="3"/>
  <c r="T54" i="3"/>
  <c r="R54" i="3"/>
  <c r="AI53" i="3"/>
  <c r="AH53" i="3"/>
  <c r="L12" i="6" s="1"/>
  <c r="AF53" i="3"/>
  <c r="AG53" i="3" s="1"/>
  <c r="AE53" i="3"/>
  <c r="AD53" i="3"/>
  <c r="T53" i="3"/>
  <c r="R53" i="3"/>
  <c r="AI52" i="3"/>
  <c r="AH52" i="3"/>
  <c r="K12" i="6" s="1"/>
  <c r="AF52" i="3"/>
  <c r="AG52" i="3" s="1"/>
  <c r="AE52" i="3"/>
  <c r="AD52" i="3"/>
  <c r="T52" i="3"/>
  <c r="R52" i="3"/>
  <c r="AP51" i="3"/>
  <c r="AO51" i="3" s="1"/>
  <c r="AN51" i="3"/>
  <c r="AM51" i="3" s="1"/>
  <c r="AK51" i="3"/>
  <c r="AJ51" i="3"/>
  <c r="AI51" i="3"/>
  <c r="AH51" i="3"/>
  <c r="J12" i="6" s="1"/>
  <c r="AF51" i="3"/>
  <c r="AG51" i="3" s="1"/>
  <c r="AE51" i="3"/>
  <c r="AD51" i="3"/>
  <c r="T51" i="3"/>
  <c r="R51" i="3"/>
  <c r="AI50" i="3"/>
  <c r="AH50" i="3"/>
  <c r="L11" i="6" s="1"/>
  <c r="AF50" i="3"/>
  <c r="AG50" i="3" s="1"/>
  <c r="AE50" i="3"/>
  <c r="AD50" i="3"/>
  <c r="T50" i="3"/>
  <c r="R50" i="3"/>
  <c r="AI49" i="3"/>
  <c r="AH49" i="3"/>
  <c r="K11" i="6" s="1"/>
  <c r="AF49" i="3"/>
  <c r="AG49" i="3" s="1"/>
  <c r="AE49" i="3"/>
  <c r="AD49" i="3"/>
  <c r="T49" i="3"/>
  <c r="R49" i="3"/>
  <c r="AP48" i="3"/>
  <c r="AO48" i="3" s="1"/>
  <c r="AN48" i="3"/>
  <c r="AM48" i="3" s="1"/>
  <c r="AK48" i="3"/>
  <c r="AJ48" i="3"/>
  <c r="AI48" i="3"/>
  <c r="AH48" i="3"/>
  <c r="J11" i="6" s="1"/>
  <c r="AF48" i="3"/>
  <c r="AG48" i="3" s="1"/>
  <c r="AE48" i="3"/>
  <c r="AD48" i="3"/>
  <c r="T48" i="3"/>
  <c r="R48" i="3"/>
  <c r="AI47" i="3"/>
  <c r="AH47" i="3"/>
  <c r="L10" i="6" s="1"/>
  <c r="AF47" i="3"/>
  <c r="AG47" i="3" s="1"/>
  <c r="AE47" i="3"/>
  <c r="AD47" i="3"/>
  <c r="T47" i="3"/>
  <c r="R47" i="3"/>
  <c r="AI46" i="3"/>
  <c r="AH46" i="3"/>
  <c r="K10" i="6" s="1"/>
  <c r="AF46" i="3"/>
  <c r="AG46" i="3" s="1"/>
  <c r="AE46" i="3"/>
  <c r="AD46" i="3"/>
  <c r="T46" i="3"/>
  <c r="R46" i="3"/>
  <c r="AP45" i="3"/>
  <c r="AO45" i="3" s="1"/>
  <c r="AN45" i="3"/>
  <c r="AM45" i="3" s="1"/>
  <c r="AK45" i="3"/>
  <c r="AJ45" i="3"/>
  <c r="AI45" i="3"/>
  <c r="AH45" i="3"/>
  <c r="J10" i="6" s="1"/>
  <c r="AF45" i="3"/>
  <c r="AG45" i="3" s="1"/>
  <c r="AE45" i="3"/>
  <c r="AD45" i="3"/>
  <c r="T45" i="3"/>
  <c r="R45" i="3"/>
  <c r="AI44" i="3"/>
  <c r="AH44" i="3"/>
  <c r="L9" i="6" s="1"/>
  <c r="AF44" i="3"/>
  <c r="AG44" i="3" s="1"/>
  <c r="AE44" i="3"/>
  <c r="AD44" i="3"/>
  <c r="T44" i="3"/>
  <c r="R44" i="3"/>
  <c r="AI43" i="3"/>
  <c r="AH43" i="3"/>
  <c r="K9" i="6" s="1"/>
  <c r="AF43" i="3"/>
  <c r="AG43" i="3" s="1"/>
  <c r="AE43" i="3"/>
  <c r="AD43" i="3"/>
  <c r="T43" i="3"/>
  <c r="R43" i="3"/>
  <c r="AP42" i="3"/>
  <c r="AO42" i="3" s="1"/>
  <c r="AN42" i="3"/>
  <c r="AM42" i="3" s="1"/>
  <c r="AK42" i="3"/>
  <c r="AJ42" i="3"/>
  <c r="AI42" i="3"/>
  <c r="AH42" i="3"/>
  <c r="J9" i="6" s="1"/>
  <c r="AF42" i="3"/>
  <c r="AG42" i="3" s="1"/>
  <c r="AE42" i="3"/>
  <c r="AD42" i="3"/>
  <c r="T42" i="3"/>
  <c r="R42" i="3"/>
  <c r="AI41" i="3"/>
  <c r="AH41" i="3"/>
  <c r="L8" i="6" s="1"/>
  <c r="AF41" i="3"/>
  <c r="AG41" i="3" s="1"/>
  <c r="AE41" i="3"/>
  <c r="AD41" i="3"/>
  <c r="T41" i="3"/>
  <c r="R41" i="3"/>
  <c r="AI40" i="3"/>
  <c r="AH40" i="3"/>
  <c r="K8" i="6" s="1"/>
  <c r="AF40" i="3"/>
  <c r="AG40" i="3" s="1"/>
  <c r="AE40" i="3"/>
  <c r="AD40" i="3"/>
  <c r="T40" i="3"/>
  <c r="R40" i="3"/>
  <c r="AP39" i="3"/>
  <c r="AO39" i="3" s="1"/>
  <c r="AN39" i="3"/>
  <c r="AM39" i="3"/>
  <c r="AK39" i="3"/>
  <c r="AJ39" i="3"/>
  <c r="AI39" i="3"/>
  <c r="AH39" i="3"/>
  <c r="J8" i="6" s="1"/>
  <c r="AF39" i="3"/>
  <c r="AG39" i="3" s="1"/>
  <c r="AE39" i="3"/>
  <c r="AD39" i="3"/>
  <c r="T39" i="3"/>
  <c r="R39" i="3"/>
  <c r="AI38" i="3"/>
  <c r="AH38" i="3"/>
  <c r="L7" i="6" s="1"/>
  <c r="AF38" i="3"/>
  <c r="AG38" i="3" s="1"/>
  <c r="AE38" i="3"/>
  <c r="AD38" i="3"/>
  <c r="T38" i="3"/>
  <c r="R38" i="3"/>
  <c r="AI37" i="3"/>
  <c r="AH37" i="3"/>
  <c r="K7" i="6" s="1"/>
  <c r="AF37" i="3"/>
  <c r="AG37" i="3" s="1"/>
  <c r="AE37" i="3"/>
  <c r="AD37" i="3"/>
  <c r="T37" i="3"/>
  <c r="R37" i="3"/>
  <c r="AP36" i="3"/>
  <c r="AO36" i="3" s="1"/>
  <c r="AN36" i="3"/>
  <c r="AM36" i="3" s="1"/>
  <c r="AK36" i="3"/>
  <c r="AJ36" i="3"/>
  <c r="AI36" i="3"/>
  <c r="AH36" i="3"/>
  <c r="J7" i="6" s="1"/>
  <c r="AF36" i="3"/>
  <c r="AG36" i="3" s="1"/>
  <c r="AE36" i="3"/>
  <c r="AD36" i="3"/>
  <c r="T36" i="3"/>
  <c r="R36" i="3"/>
  <c r="AI35" i="3"/>
  <c r="AH35" i="3"/>
  <c r="L6" i="6" s="1"/>
  <c r="AF35" i="3"/>
  <c r="AG35" i="3" s="1"/>
  <c r="AE35" i="3"/>
  <c r="AD35" i="3"/>
  <c r="T35" i="3"/>
  <c r="R35" i="3"/>
  <c r="AI34" i="3"/>
  <c r="AH34" i="3"/>
  <c r="K6" i="6" s="1"/>
  <c r="AF34" i="3"/>
  <c r="AG34" i="3" s="1"/>
  <c r="AE34" i="3"/>
  <c r="AD34" i="3"/>
  <c r="T34" i="3"/>
  <c r="R34" i="3"/>
  <c r="AP33" i="3"/>
  <c r="AO33" i="3" s="1"/>
  <c r="AN33" i="3"/>
  <c r="AM33" i="3" s="1"/>
  <c r="AK33" i="3"/>
  <c r="AJ33" i="3"/>
  <c r="AI33" i="3"/>
  <c r="AH33" i="3"/>
  <c r="J6" i="6" s="1"/>
  <c r="AF33" i="3"/>
  <c r="AG33" i="3" s="1"/>
  <c r="AE33" i="3"/>
  <c r="AD33" i="3"/>
  <c r="T33" i="3"/>
  <c r="R33" i="3"/>
  <c r="AI32" i="3"/>
  <c r="AH32" i="3"/>
  <c r="L5" i="6" s="1"/>
  <c r="AF32" i="3"/>
  <c r="AG32" i="3" s="1"/>
  <c r="AE32" i="3"/>
  <c r="AD32" i="3"/>
  <c r="T32" i="3"/>
  <c r="R32" i="3"/>
  <c r="AI31" i="3"/>
  <c r="AH31" i="3"/>
  <c r="K5" i="6" s="1"/>
  <c r="AF31" i="3"/>
  <c r="AG31" i="3" s="1"/>
  <c r="AE31" i="3"/>
  <c r="AD31" i="3"/>
  <c r="T31" i="3"/>
  <c r="R31" i="3"/>
  <c r="AP30" i="3"/>
  <c r="AO30" i="3" s="1"/>
  <c r="AN30" i="3"/>
  <c r="AM30" i="3" s="1"/>
  <c r="AK30" i="3"/>
  <c r="AJ30" i="3"/>
  <c r="AI30" i="3"/>
  <c r="AH30" i="3"/>
  <c r="J5" i="6" s="1"/>
  <c r="AF30" i="3"/>
  <c r="AG30" i="3" s="1"/>
  <c r="AE30" i="3"/>
  <c r="AD30" i="3"/>
  <c r="T30" i="3"/>
  <c r="R30" i="3"/>
  <c r="AI29" i="3"/>
  <c r="AH29" i="3"/>
  <c r="L4" i="6" s="1"/>
  <c r="AF29" i="3"/>
  <c r="AG29" i="3" s="1"/>
  <c r="AE29" i="3"/>
  <c r="AD29" i="3"/>
  <c r="T29" i="3"/>
  <c r="R29" i="3"/>
  <c r="AI28" i="3"/>
  <c r="AH28" i="3"/>
  <c r="K4" i="6" s="1"/>
  <c r="AF28" i="3"/>
  <c r="AG28" i="3" s="1"/>
  <c r="AE28" i="3"/>
  <c r="AD28" i="3"/>
  <c r="T28" i="3"/>
  <c r="R28" i="3"/>
  <c r="AP27" i="3"/>
  <c r="AO27" i="3" s="1"/>
  <c r="AN27" i="3"/>
  <c r="AM27" i="3" s="1"/>
  <c r="AK27" i="3"/>
  <c r="AJ27" i="3"/>
  <c r="AI27" i="3"/>
  <c r="AH27" i="3"/>
  <c r="J4" i="6" s="1"/>
  <c r="AF27" i="3"/>
  <c r="AG27" i="3" s="1"/>
  <c r="AE27" i="3"/>
  <c r="AD27" i="3"/>
  <c r="T27" i="3"/>
  <c r="R27" i="3"/>
  <c r="AI26" i="3"/>
  <c r="AH26" i="3"/>
  <c r="L3" i="6" s="1"/>
  <c r="AF26" i="3"/>
  <c r="AG26" i="3" s="1"/>
  <c r="AE26" i="3"/>
  <c r="AD26" i="3"/>
  <c r="T26" i="3"/>
  <c r="R26" i="3"/>
  <c r="AI25" i="3"/>
  <c r="AH25" i="3"/>
  <c r="K3" i="6" s="1"/>
  <c r="AF25" i="3"/>
  <c r="AG25" i="3" s="1"/>
  <c r="AE25" i="3"/>
  <c r="AD25" i="3"/>
  <c r="T25" i="3"/>
  <c r="R25" i="3"/>
  <c r="AP24" i="3"/>
  <c r="AN24" i="3"/>
  <c r="AK24" i="3"/>
  <c r="AJ24" i="3"/>
  <c r="AI24" i="3"/>
  <c r="AH24" i="3"/>
  <c r="J3" i="6" s="1"/>
  <c r="AF24" i="3"/>
  <c r="AG24" i="3" s="1"/>
  <c r="AE24" i="3"/>
  <c r="AD24" i="3"/>
  <c r="T24" i="3"/>
  <c r="R24" i="3"/>
  <c r="AI23" i="3"/>
  <c r="AH23" i="3"/>
  <c r="L2" i="6" s="1"/>
  <c r="AF23" i="3"/>
  <c r="AG23" i="3" s="1"/>
  <c r="AE23" i="3"/>
  <c r="AD23" i="3"/>
  <c r="T23" i="3"/>
  <c r="R23" i="3"/>
  <c r="AI22" i="3"/>
  <c r="AF22" i="3"/>
  <c r="AG22" i="3" s="1"/>
  <c r="AE22" i="3"/>
  <c r="AD22" i="3"/>
  <c r="AH22" i="3" s="1"/>
  <c r="K2" i="6" s="1"/>
  <c r="T22" i="3"/>
  <c r="R22" i="3"/>
  <c r="AP21" i="3"/>
  <c r="AN21" i="3"/>
  <c r="AK21" i="3"/>
  <c r="AJ21" i="3"/>
  <c r="AF21" i="3"/>
  <c r="AE21" i="3"/>
  <c r="AD21" i="3"/>
  <c r="T21" i="3"/>
  <c r="AI21" i="3" s="1"/>
  <c r="R21" i="3"/>
  <c r="J8" i="3"/>
  <c r="C8" i="3"/>
  <c r="P7" i="3"/>
  <c r="J6" i="3"/>
  <c r="C6" i="3"/>
  <c r="J4" i="3"/>
  <c r="C4" i="3"/>
  <c r="AO27" i="4" l="1"/>
  <c r="AQ27" i="4"/>
  <c r="AQ24" i="4"/>
  <c r="M106" i="15"/>
  <c r="L19" i="16" s="1"/>
  <c r="M63" i="15"/>
  <c r="L18" i="16" s="1"/>
  <c r="M15" i="15"/>
  <c r="G17" i="16" s="1"/>
  <c r="F17" i="16" s="1"/>
  <c r="M120" i="15"/>
  <c r="G22" i="16" s="1"/>
  <c r="F22" i="16" s="1"/>
  <c r="M77" i="15"/>
  <c r="G21" i="16" s="1"/>
  <c r="F21" i="16" s="1"/>
  <c r="M34" i="15"/>
  <c r="G20" i="16" s="1"/>
  <c r="F20" i="16" s="1"/>
  <c r="M101" i="15"/>
  <c r="G19" i="16" s="1"/>
  <c r="F19" i="16" s="1"/>
  <c r="M58" i="15"/>
  <c r="G18" i="16" s="1"/>
  <c r="F18" i="16" s="1"/>
  <c r="M20" i="15"/>
  <c r="L17" i="16" s="1"/>
  <c r="M125" i="15"/>
  <c r="L22" i="16" s="1"/>
  <c r="M82" i="15"/>
  <c r="L21" i="16" s="1"/>
  <c r="M39" i="15"/>
  <c r="L20" i="16" s="1"/>
  <c r="AM24" i="3"/>
  <c r="AM318" i="3"/>
  <c r="AO318" i="3"/>
  <c r="M128" i="14"/>
  <c r="L13" i="16" s="1"/>
  <c r="M84" i="14"/>
  <c r="L12" i="16" s="1"/>
  <c r="M123" i="14"/>
  <c r="G13" i="16" s="1"/>
  <c r="F13" i="16" s="1"/>
  <c r="M79" i="14"/>
  <c r="G12" i="16" s="1"/>
  <c r="F12" i="16" s="1"/>
  <c r="M35" i="14"/>
  <c r="G11" i="16" s="1"/>
  <c r="F11" i="16" s="1"/>
  <c r="M108" i="14"/>
  <c r="L10" i="16" s="1"/>
  <c r="M64" i="14"/>
  <c r="L9" i="16" s="1"/>
  <c r="M15" i="14"/>
  <c r="G8" i="16" s="1"/>
  <c r="F8" i="16" s="1"/>
  <c r="M40" i="14"/>
  <c r="L11" i="16" s="1"/>
  <c r="M103" i="14"/>
  <c r="G10" i="16" s="1"/>
  <c r="F10" i="16" s="1"/>
  <c r="M59" i="14"/>
  <c r="G9" i="16" s="1"/>
  <c r="F9" i="16" s="1"/>
  <c r="M20" i="14"/>
  <c r="L8" i="16" s="1"/>
  <c r="AO24" i="3"/>
  <c r="AH20" i="12" s="1"/>
  <c r="B9" i="16"/>
  <c r="B10" i="16"/>
  <c r="B12" i="16"/>
  <c r="B13" i="16"/>
  <c r="D27" i="15"/>
  <c r="B18" i="16"/>
  <c r="B20" i="16"/>
  <c r="B19" i="16"/>
  <c r="B8" i="16"/>
  <c r="B11" i="16"/>
  <c r="F9" i="7"/>
  <c r="F17" i="7"/>
  <c r="F25" i="7"/>
  <c r="F33" i="7"/>
  <c r="F41" i="7"/>
  <c r="G44" i="7"/>
  <c r="G56" i="7"/>
  <c r="F61" i="7"/>
  <c r="E62" i="7"/>
  <c r="G75" i="7"/>
  <c r="F83" i="7"/>
  <c r="G85" i="7"/>
  <c r="G86" i="7"/>
  <c r="F93" i="7"/>
  <c r="E94" i="7"/>
  <c r="F8" i="7"/>
  <c r="E9" i="7"/>
  <c r="F16" i="7"/>
  <c r="E17" i="7"/>
  <c r="F24" i="7"/>
  <c r="E25" i="7"/>
  <c r="F32" i="7"/>
  <c r="E33" i="7"/>
  <c r="F40" i="7"/>
  <c r="E41" i="7"/>
  <c r="F75" i="7"/>
  <c r="F85" i="7"/>
  <c r="E86" i="7"/>
  <c r="F20" i="7"/>
  <c r="F28" i="7"/>
  <c r="F36" i="7"/>
  <c r="G61" i="7"/>
  <c r="G83" i="7"/>
  <c r="F91" i="7"/>
  <c r="G93" i="7"/>
  <c r="E6" i="7"/>
  <c r="E10" i="7"/>
  <c r="E14" i="7"/>
  <c r="E18" i="7"/>
  <c r="E22" i="7"/>
  <c r="E26" i="7"/>
  <c r="E30" i="7"/>
  <c r="E34" i="7"/>
  <c r="E38" i="7"/>
  <c r="F42" i="7"/>
  <c r="F46" i="7"/>
  <c r="F50" i="7"/>
  <c r="F54" i="7"/>
  <c r="E63" i="7"/>
  <c r="E65" i="7"/>
  <c r="E71" i="7"/>
  <c r="E73" i="7"/>
  <c r="E79" i="7"/>
  <c r="E81" i="7"/>
  <c r="E87" i="7"/>
  <c r="E89" i="7"/>
  <c r="E95" i="7"/>
  <c r="E97" i="7"/>
  <c r="E101" i="7"/>
  <c r="F6" i="7"/>
  <c r="E7" i="7"/>
  <c r="F10" i="7"/>
  <c r="E11" i="7"/>
  <c r="F14" i="7"/>
  <c r="E15" i="7"/>
  <c r="F18" i="7"/>
  <c r="E19" i="7"/>
  <c r="F22" i="7"/>
  <c r="E23" i="7"/>
  <c r="F26" i="7"/>
  <c r="E27" i="7"/>
  <c r="F30" i="7"/>
  <c r="E31" i="7"/>
  <c r="F34" i="7"/>
  <c r="E35" i="7"/>
  <c r="F38" i="7"/>
  <c r="E39" i="7"/>
  <c r="F58" i="7"/>
  <c r="F63" i="7"/>
  <c r="F65" i="7"/>
  <c r="E66" i="7"/>
  <c r="F71" i="7"/>
  <c r="F73" i="7"/>
  <c r="E74" i="7"/>
  <c r="F79" i="7"/>
  <c r="F81" i="7"/>
  <c r="E82" i="7"/>
  <c r="F87" i="7"/>
  <c r="F89" i="7"/>
  <c r="E90" i="7"/>
  <c r="F95" i="7"/>
  <c r="F97" i="7"/>
  <c r="G98" i="7"/>
  <c r="E99" i="7"/>
  <c r="F101" i="7"/>
  <c r="F7" i="7"/>
  <c r="E8" i="7"/>
  <c r="F11" i="7"/>
  <c r="E12" i="7"/>
  <c r="F15" i="7"/>
  <c r="E16" i="7"/>
  <c r="F19" i="7"/>
  <c r="E20" i="7"/>
  <c r="F23" i="7"/>
  <c r="E24" i="7"/>
  <c r="F27" i="7"/>
  <c r="E28" i="7"/>
  <c r="F31" i="7"/>
  <c r="E32" i="7"/>
  <c r="F35" i="7"/>
  <c r="E36" i="7"/>
  <c r="F39" i="7"/>
  <c r="E40" i="7"/>
  <c r="D4" i="7"/>
  <c r="H4" i="7"/>
  <c r="H45" i="7"/>
  <c r="D45" i="7"/>
  <c r="H47" i="7"/>
  <c r="D47" i="7"/>
  <c r="H49" i="7"/>
  <c r="D49" i="7"/>
  <c r="H51" i="7"/>
  <c r="D51" i="7"/>
  <c r="H55" i="7"/>
  <c r="D55" i="7"/>
  <c r="H57" i="7"/>
  <c r="D57" i="7"/>
  <c r="E45" i="7"/>
  <c r="E47" i="7"/>
  <c r="E49" i="7"/>
  <c r="E51" i="7"/>
  <c r="E53" i="7"/>
  <c r="E55" i="7"/>
  <c r="E57" i="7"/>
  <c r="E59" i="7"/>
  <c r="H60" i="7"/>
  <c r="D60" i="7"/>
  <c r="F60" i="7"/>
  <c r="H68" i="7"/>
  <c r="D68" i="7"/>
  <c r="F68" i="7"/>
  <c r="H72" i="7"/>
  <c r="D72" i="7"/>
  <c r="F72" i="7"/>
  <c r="H76" i="7"/>
  <c r="D76" i="7"/>
  <c r="F76" i="7"/>
  <c r="H80" i="7"/>
  <c r="D80" i="7"/>
  <c r="F80" i="7"/>
  <c r="H84" i="7"/>
  <c r="D84" i="7"/>
  <c r="F84" i="7"/>
  <c r="H88" i="7"/>
  <c r="D88" i="7"/>
  <c r="F88" i="7"/>
  <c r="H92" i="7"/>
  <c r="D92" i="7"/>
  <c r="F92" i="7"/>
  <c r="H96" i="7"/>
  <c r="D96" i="7"/>
  <c r="F96" i="7"/>
  <c r="G100"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H42" i="7"/>
  <c r="D42" i="7"/>
  <c r="H44" i="7"/>
  <c r="D44" i="7"/>
  <c r="F45" i="7"/>
  <c r="H46" i="7"/>
  <c r="D46" i="7"/>
  <c r="F47" i="7"/>
  <c r="H48" i="7"/>
  <c r="D48" i="7"/>
  <c r="F49" i="7"/>
  <c r="H50" i="7"/>
  <c r="D50" i="7"/>
  <c r="F51" i="7"/>
  <c r="H52" i="7"/>
  <c r="D52" i="7"/>
  <c r="H54" i="7"/>
  <c r="D54" i="7"/>
  <c r="F55" i="7"/>
  <c r="H56" i="7"/>
  <c r="D56" i="7"/>
  <c r="F57" i="7"/>
  <c r="H58" i="7"/>
  <c r="D58" i="7"/>
  <c r="E60" i="7"/>
  <c r="E68" i="7"/>
  <c r="E72" i="7"/>
  <c r="E76" i="7"/>
  <c r="E80" i="7"/>
  <c r="E84" i="7"/>
  <c r="E88" i="7"/>
  <c r="E92" i="7"/>
  <c r="E96" i="7"/>
  <c r="H43" i="7"/>
  <c r="D43" i="7"/>
  <c r="H53" i="7"/>
  <c r="D53" i="7"/>
  <c r="H59" i="7"/>
  <c r="D59" i="7"/>
  <c r="H100" i="7"/>
  <c r="D100" i="7"/>
  <c r="F100" i="7"/>
  <c r="E100" i="7"/>
  <c r="E43" i="7"/>
  <c r="H64" i="7"/>
  <c r="D64" i="7"/>
  <c r="F6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E42" i="7"/>
  <c r="G43" i="7"/>
  <c r="E44" i="7"/>
  <c r="G45" i="7"/>
  <c r="E46" i="7"/>
  <c r="G47" i="7"/>
  <c r="E48" i="7"/>
  <c r="G49" i="7"/>
  <c r="E50" i="7"/>
  <c r="G51" i="7"/>
  <c r="E52" i="7"/>
  <c r="G53" i="7"/>
  <c r="E54" i="7"/>
  <c r="G55" i="7"/>
  <c r="E56" i="7"/>
  <c r="G57" i="7"/>
  <c r="E58" i="7"/>
  <c r="G59" i="7"/>
  <c r="G60" i="7"/>
  <c r="H62" i="7"/>
  <c r="D62" i="7"/>
  <c r="F62" i="7"/>
  <c r="G64" i="7"/>
  <c r="H66" i="7"/>
  <c r="D66" i="7"/>
  <c r="F66" i="7"/>
  <c r="G68" i="7"/>
  <c r="H70" i="7"/>
  <c r="D70" i="7"/>
  <c r="F70" i="7"/>
  <c r="G72" i="7"/>
  <c r="H74" i="7"/>
  <c r="D74" i="7"/>
  <c r="F74" i="7"/>
  <c r="G76" i="7"/>
  <c r="H78" i="7"/>
  <c r="D78" i="7"/>
  <c r="F78" i="7"/>
  <c r="G80" i="7"/>
  <c r="H82" i="7"/>
  <c r="D82" i="7"/>
  <c r="F82" i="7"/>
  <c r="G84" i="7"/>
  <c r="H86" i="7"/>
  <c r="D86" i="7"/>
  <c r="F86" i="7"/>
  <c r="G88" i="7"/>
  <c r="H90" i="7"/>
  <c r="D90" i="7"/>
  <c r="F90" i="7"/>
  <c r="G92" i="7"/>
  <c r="H94" i="7"/>
  <c r="D94" i="7"/>
  <c r="F94" i="7"/>
  <c r="G96" i="7"/>
  <c r="H98" i="7"/>
  <c r="D98" i="7"/>
  <c r="F98" i="7"/>
  <c r="E98" i="7"/>
  <c r="H61" i="7"/>
  <c r="D61" i="7"/>
  <c r="H63" i="7"/>
  <c r="D63" i="7"/>
  <c r="H65" i="7"/>
  <c r="D65" i="7"/>
  <c r="H67" i="7"/>
  <c r="D67" i="7"/>
  <c r="H69" i="7"/>
  <c r="D69" i="7"/>
  <c r="H71" i="7"/>
  <c r="D71" i="7"/>
  <c r="H73" i="7"/>
  <c r="D73" i="7"/>
  <c r="H75" i="7"/>
  <c r="D75" i="7"/>
  <c r="H77" i="7"/>
  <c r="D77" i="7"/>
  <c r="H79" i="7"/>
  <c r="D79" i="7"/>
  <c r="H81" i="7"/>
  <c r="D81" i="7"/>
  <c r="H83" i="7"/>
  <c r="D83" i="7"/>
  <c r="H85" i="7"/>
  <c r="D85" i="7"/>
  <c r="H87" i="7"/>
  <c r="D87" i="7"/>
  <c r="H89" i="7"/>
  <c r="D89" i="7"/>
  <c r="H91" i="7"/>
  <c r="D91" i="7"/>
  <c r="H93" i="7"/>
  <c r="D93" i="7"/>
  <c r="H95" i="7"/>
  <c r="D95" i="7"/>
  <c r="H97" i="7"/>
  <c r="D97" i="7"/>
  <c r="H99" i="7"/>
  <c r="D99" i="7"/>
  <c r="H101" i="7"/>
  <c r="D101" i="7"/>
  <c r="E23" i="6"/>
  <c r="F28" i="6"/>
  <c r="E35" i="6"/>
  <c r="G43" i="6"/>
  <c r="F76" i="6"/>
  <c r="E15" i="6"/>
  <c r="F20" i="6"/>
  <c r="G35" i="6"/>
  <c r="E58" i="6"/>
  <c r="G67" i="6"/>
  <c r="H80" i="6"/>
  <c r="E93" i="6"/>
  <c r="D94" i="6"/>
  <c r="H23" i="6"/>
  <c r="F12" i="6"/>
  <c r="H15" i="6"/>
  <c r="F58" i="6"/>
  <c r="F86" i="6"/>
  <c r="E94" i="6"/>
  <c r="E42" i="6"/>
  <c r="G51" i="6"/>
  <c r="F56" i="6"/>
  <c r="H60" i="6"/>
  <c r="E78" i="6"/>
  <c r="E7" i="6"/>
  <c r="F8" i="6"/>
  <c r="D15" i="6"/>
  <c r="D23" i="6"/>
  <c r="F78" i="6"/>
  <c r="D96" i="6"/>
  <c r="H7" i="6"/>
  <c r="H96" i="6"/>
  <c r="AJ10" i="4"/>
  <c r="F4" i="7"/>
  <c r="G4" i="7"/>
  <c r="E4" i="7"/>
  <c r="E3" i="7"/>
  <c r="H3" i="7"/>
  <c r="D3" i="7"/>
  <c r="G3" i="7"/>
  <c r="F3" i="7"/>
  <c r="F16" i="5"/>
  <c r="G16" i="5" s="1"/>
  <c r="E21" i="5" s="1"/>
  <c r="R7" i="3"/>
  <c r="AM21" i="3"/>
  <c r="D4" i="6"/>
  <c r="D16" i="6"/>
  <c r="D24" i="6"/>
  <c r="D40" i="6"/>
  <c r="G41" i="6"/>
  <c r="D54" i="6"/>
  <c r="E66" i="6"/>
  <c r="E69" i="6"/>
  <c r="D70" i="6"/>
  <c r="D72" i="6"/>
  <c r="G75" i="6"/>
  <c r="G83" i="6"/>
  <c r="F92" i="6"/>
  <c r="E4" i="6"/>
  <c r="D12" i="6"/>
  <c r="F16" i="6"/>
  <c r="D19" i="6"/>
  <c r="D20" i="6"/>
  <c r="F24" i="6"/>
  <c r="D27" i="6"/>
  <c r="D28" i="6"/>
  <c r="D30" i="6"/>
  <c r="D38" i="6"/>
  <c r="H40" i="6"/>
  <c r="D46" i="6"/>
  <c r="D48" i="6"/>
  <c r="E53" i="6"/>
  <c r="F54" i="6"/>
  <c r="E62" i="6"/>
  <c r="E70" i="6"/>
  <c r="H72" i="6"/>
  <c r="E82" i="6"/>
  <c r="E85" i="6"/>
  <c r="D86" i="6"/>
  <c r="D88" i="6"/>
  <c r="G91" i="6"/>
  <c r="G99" i="6"/>
  <c r="AI10" i="3"/>
  <c r="AK10" i="3"/>
  <c r="F4" i="6"/>
  <c r="D7" i="6"/>
  <c r="H11" i="6"/>
  <c r="E12" i="6"/>
  <c r="H19" i="6"/>
  <c r="E20" i="6"/>
  <c r="H27" i="6"/>
  <c r="E28" i="6"/>
  <c r="F30" i="6"/>
  <c r="E37" i="6"/>
  <c r="F38" i="6"/>
  <c r="E45" i="6"/>
  <c r="F46" i="6"/>
  <c r="G47" i="6"/>
  <c r="H48" i="6"/>
  <c r="E57" i="6"/>
  <c r="D58" i="6"/>
  <c r="D60" i="6"/>
  <c r="D64" i="6"/>
  <c r="F70" i="6"/>
  <c r="E77" i="6"/>
  <c r="D78" i="6"/>
  <c r="D80" i="6"/>
  <c r="E86" i="6"/>
  <c r="H88" i="6"/>
  <c r="E98" i="6"/>
  <c r="E101" i="6"/>
  <c r="G3" i="6"/>
  <c r="H3" i="6"/>
  <c r="AJ10" i="3"/>
  <c r="G100" i="6"/>
  <c r="H100" i="6"/>
  <c r="F100" i="6"/>
  <c r="D100" i="6"/>
  <c r="AO21" i="3"/>
  <c r="AG21" i="3"/>
  <c r="AH21" i="3" s="1"/>
  <c r="J2" i="6" s="1"/>
  <c r="G89" i="6"/>
  <c r="E89" i="6"/>
  <c r="G39" i="6"/>
  <c r="E39" i="6"/>
  <c r="G68" i="6"/>
  <c r="H68" i="6"/>
  <c r="F68" i="6"/>
  <c r="D68" i="6"/>
  <c r="G71" i="6"/>
  <c r="G74" i="6"/>
  <c r="F74" i="6"/>
  <c r="E74" i="6"/>
  <c r="D74" i="6"/>
  <c r="H74" i="6"/>
  <c r="G50" i="6"/>
  <c r="F50" i="6"/>
  <c r="E50" i="6"/>
  <c r="D50" i="6"/>
  <c r="G52" i="6"/>
  <c r="H52" i="6"/>
  <c r="F52" i="6"/>
  <c r="D52" i="6"/>
  <c r="G34" i="6"/>
  <c r="F34" i="6"/>
  <c r="E34" i="6"/>
  <c r="D34" i="6"/>
  <c r="G36" i="6"/>
  <c r="H36" i="6"/>
  <c r="F36" i="6"/>
  <c r="D36" i="6"/>
  <c r="G73" i="6"/>
  <c r="E73" i="6"/>
  <c r="G84" i="6"/>
  <c r="H84" i="6"/>
  <c r="F84" i="6"/>
  <c r="D84" i="6"/>
  <c r="G87" i="6"/>
  <c r="G90" i="6"/>
  <c r="F90" i="6"/>
  <c r="E90" i="6"/>
  <c r="D90" i="6"/>
  <c r="H34" i="6"/>
  <c r="G49" i="6"/>
  <c r="E49" i="6"/>
  <c r="H90" i="6"/>
  <c r="H8" i="6"/>
  <c r="H16" i="6"/>
  <c r="H24" i="6"/>
  <c r="H30" i="6"/>
  <c r="H38" i="6"/>
  <c r="F42" i="6"/>
  <c r="H44" i="6"/>
  <c r="G45" i="6"/>
  <c r="E46" i="6"/>
  <c r="F48" i="6"/>
  <c r="H54" i="6"/>
  <c r="H56" i="6"/>
  <c r="F62" i="6"/>
  <c r="G64" i="6"/>
  <c r="F66" i="6"/>
  <c r="H70" i="6"/>
  <c r="F72" i="6"/>
  <c r="H76" i="6"/>
  <c r="F82" i="6"/>
  <c r="H86" i="6"/>
  <c r="F88" i="6"/>
  <c r="H92" i="6"/>
  <c r="F98" i="6"/>
  <c r="D3" i="6"/>
  <c r="D8" i="6"/>
  <c r="D11" i="6"/>
  <c r="H42" i="6"/>
  <c r="H62" i="6"/>
  <c r="H66" i="6"/>
  <c r="H82" i="6"/>
  <c r="H98" i="6"/>
  <c r="E3" i="6"/>
  <c r="H4" i="6"/>
  <c r="E8" i="6"/>
  <c r="E11" i="6"/>
  <c r="H12" i="6"/>
  <c r="E16" i="6"/>
  <c r="E19" i="6"/>
  <c r="H20" i="6"/>
  <c r="E24" i="6"/>
  <c r="E27" i="6"/>
  <c r="H28" i="6"/>
  <c r="E30" i="6"/>
  <c r="G37" i="6"/>
  <c r="E38" i="6"/>
  <c r="F40" i="6"/>
  <c r="E41" i="6"/>
  <c r="D42" i="6"/>
  <c r="D44" i="6"/>
  <c r="H46" i="6"/>
  <c r="G53" i="6"/>
  <c r="E54" i="6"/>
  <c r="D56" i="6"/>
  <c r="H58" i="6"/>
  <c r="F60" i="6"/>
  <c r="E61" i="6"/>
  <c r="D62" i="6"/>
  <c r="D66" i="6"/>
  <c r="D76" i="6"/>
  <c r="H78" i="6"/>
  <c r="G79" i="6"/>
  <c r="F80" i="6"/>
  <c r="E81" i="6"/>
  <c r="D82" i="6"/>
  <c r="D92" i="6"/>
  <c r="H94" i="6"/>
  <c r="G95" i="6"/>
  <c r="F96" i="6"/>
  <c r="E97" i="6"/>
  <c r="D98" i="6"/>
  <c r="F2" i="6"/>
  <c r="E2" i="6"/>
  <c r="F6" i="6"/>
  <c r="E6" i="6"/>
  <c r="F10" i="6"/>
  <c r="E10" i="6"/>
  <c r="F14" i="6"/>
  <c r="E14" i="6"/>
  <c r="F18" i="6"/>
  <c r="E18" i="6"/>
  <c r="F22" i="6"/>
  <c r="E22" i="6"/>
  <c r="F26" i="6"/>
  <c r="E26" i="6"/>
  <c r="H31" i="6"/>
  <c r="D31" i="6"/>
  <c r="G31" i="6"/>
  <c r="F31" i="6"/>
  <c r="D2" i="6"/>
  <c r="D6" i="6"/>
  <c r="D10" i="6"/>
  <c r="D14" i="6"/>
  <c r="D18" i="6"/>
  <c r="D22" i="6"/>
  <c r="D26" i="6"/>
  <c r="E31" i="6"/>
  <c r="E32" i="6"/>
  <c r="G32" i="6"/>
  <c r="F32" i="6"/>
  <c r="G2" i="6"/>
  <c r="E5" i="6"/>
  <c r="H5" i="6"/>
  <c r="D5" i="6"/>
  <c r="G6" i="6"/>
  <c r="E9" i="6"/>
  <c r="H9" i="6"/>
  <c r="D9" i="6"/>
  <c r="G10" i="6"/>
  <c r="E13" i="6"/>
  <c r="H13" i="6"/>
  <c r="D13" i="6"/>
  <c r="G14" i="6"/>
  <c r="E17" i="6"/>
  <c r="H17" i="6"/>
  <c r="D17" i="6"/>
  <c r="G18" i="6"/>
  <c r="E21" i="6"/>
  <c r="H21" i="6"/>
  <c r="D21" i="6"/>
  <c r="G22" i="6"/>
  <c r="E25" i="6"/>
  <c r="H25" i="6"/>
  <c r="D25" i="6"/>
  <c r="G26" i="6"/>
  <c r="E29" i="6"/>
  <c r="H29" i="6"/>
  <c r="D29" i="6"/>
  <c r="F33" i="6"/>
  <c r="E33" i="6"/>
  <c r="D33" i="6"/>
  <c r="H2" i="6"/>
  <c r="F5" i="6"/>
  <c r="H6" i="6"/>
  <c r="F9" i="6"/>
  <c r="H10" i="6"/>
  <c r="F13" i="6"/>
  <c r="H14" i="6"/>
  <c r="F17" i="6"/>
  <c r="H18" i="6"/>
  <c r="F21" i="6"/>
  <c r="H22" i="6"/>
  <c r="F25" i="6"/>
  <c r="H26" i="6"/>
  <c r="F29" i="6"/>
  <c r="H32" i="6"/>
  <c r="G33" i="6"/>
  <c r="F3" i="6"/>
  <c r="F7" i="6"/>
  <c r="F11" i="6"/>
  <c r="F15" i="6"/>
  <c r="F19" i="6"/>
  <c r="F23" i="6"/>
  <c r="F27" i="6"/>
  <c r="F35" i="6"/>
  <c r="H35" i="6"/>
  <c r="D35" i="6"/>
  <c r="F39" i="6"/>
  <c r="H39" i="6"/>
  <c r="D39" i="6"/>
  <c r="F43" i="6"/>
  <c r="H43" i="6"/>
  <c r="D43" i="6"/>
  <c r="F47" i="6"/>
  <c r="H47" i="6"/>
  <c r="D47" i="6"/>
  <c r="F51" i="6"/>
  <c r="H51" i="6"/>
  <c r="D51" i="6"/>
  <c r="F65" i="6"/>
  <c r="G65" i="6"/>
  <c r="E65" i="6"/>
  <c r="D65" i="6"/>
  <c r="H37" i="6"/>
  <c r="D37" i="6"/>
  <c r="F37" i="6"/>
  <c r="H41" i="6"/>
  <c r="D41" i="6"/>
  <c r="F41" i="6"/>
  <c r="H45" i="6"/>
  <c r="D45" i="6"/>
  <c r="F45" i="6"/>
  <c r="H49" i="6"/>
  <c r="D49" i="6"/>
  <c r="F49" i="6"/>
  <c r="H53" i="6"/>
  <c r="D53" i="6"/>
  <c r="F53" i="6"/>
  <c r="F59" i="6"/>
  <c r="E59" i="6"/>
  <c r="H59" i="6"/>
  <c r="D59" i="6"/>
  <c r="F55" i="6"/>
  <c r="E55" i="6"/>
  <c r="H55" i="6"/>
  <c r="D55" i="6"/>
  <c r="F63" i="6"/>
  <c r="E63" i="6"/>
  <c r="H63" i="6"/>
  <c r="D63" i="6"/>
  <c r="E36" i="6"/>
  <c r="E40" i="6"/>
  <c r="E44" i="6"/>
  <c r="E48" i="6"/>
  <c r="E52" i="6"/>
  <c r="E56" i="6"/>
  <c r="F57" i="6"/>
  <c r="E60" i="6"/>
  <c r="F61" i="6"/>
  <c r="G57" i="6"/>
  <c r="G61" i="6"/>
  <c r="F67" i="6"/>
  <c r="H67" i="6"/>
  <c r="D67" i="6"/>
  <c r="F71" i="6"/>
  <c r="H71" i="6"/>
  <c r="D71" i="6"/>
  <c r="F75" i="6"/>
  <c r="H75" i="6"/>
  <c r="D75" i="6"/>
  <c r="F79" i="6"/>
  <c r="H79" i="6"/>
  <c r="D79" i="6"/>
  <c r="F83" i="6"/>
  <c r="H83" i="6"/>
  <c r="D83" i="6"/>
  <c r="F87" i="6"/>
  <c r="H87" i="6"/>
  <c r="D87" i="6"/>
  <c r="F91" i="6"/>
  <c r="H91" i="6"/>
  <c r="D91" i="6"/>
  <c r="F95" i="6"/>
  <c r="H95" i="6"/>
  <c r="D95" i="6"/>
  <c r="F99" i="6"/>
  <c r="H99" i="6"/>
  <c r="D99" i="6"/>
  <c r="D57" i="6"/>
  <c r="D61" i="6"/>
  <c r="E64" i="6"/>
  <c r="H64" i="6"/>
  <c r="E67" i="6"/>
  <c r="H69" i="6"/>
  <c r="D69" i="6"/>
  <c r="F69" i="6"/>
  <c r="E71" i="6"/>
  <c r="H73" i="6"/>
  <c r="D73" i="6"/>
  <c r="F73" i="6"/>
  <c r="E75" i="6"/>
  <c r="H77" i="6"/>
  <c r="D77" i="6"/>
  <c r="F77" i="6"/>
  <c r="E79" i="6"/>
  <c r="H81" i="6"/>
  <c r="D81" i="6"/>
  <c r="F81" i="6"/>
  <c r="E83" i="6"/>
  <c r="H85" i="6"/>
  <c r="D85" i="6"/>
  <c r="F85" i="6"/>
  <c r="E87" i="6"/>
  <c r="H89" i="6"/>
  <c r="D89" i="6"/>
  <c r="F89" i="6"/>
  <c r="E91" i="6"/>
  <c r="H93" i="6"/>
  <c r="D93" i="6"/>
  <c r="F93" i="6"/>
  <c r="E95" i="6"/>
  <c r="H97" i="6"/>
  <c r="D97" i="6"/>
  <c r="F97" i="6"/>
  <c r="E99" i="6"/>
  <c r="H101" i="6"/>
  <c r="D101" i="6"/>
  <c r="F101" i="6"/>
  <c r="E68" i="6"/>
  <c r="E72" i="6"/>
  <c r="E76" i="6"/>
  <c r="E80" i="6"/>
  <c r="E84" i="6"/>
  <c r="E88" i="6"/>
  <c r="E92" i="6"/>
  <c r="E96" i="6"/>
  <c r="E100" i="6"/>
  <c r="AK10" i="4"/>
  <c r="AL20" i="12"/>
  <c r="AL17" i="12"/>
  <c r="AL14" i="12"/>
  <c r="AL11" i="12"/>
  <c r="AL8" i="12"/>
  <c r="AL5" i="12"/>
  <c r="AJ20" i="12"/>
  <c r="AJ17" i="12"/>
  <c r="AJ14" i="12"/>
  <c r="AJ11" i="12"/>
  <c r="AJ8" i="12"/>
  <c r="AJ5" i="12"/>
  <c r="AL19" i="12"/>
  <c r="AL16" i="12"/>
  <c r="AL13" i="12"/>
  <c r="AL10" i="12"/>
  <c r="AL7" i="12"/>
  <c r="AL4" i="12"/>
  <c r="AJ19" i="12"/>
  <c r="AJ16" i="12"/>
  <c r="AJ13" i="12"/>
  <c r="AJ10" i="12"/>
  <c r="AJ7" i="12"/>
  <c r="AJ4" i="12"/>
  <c r="AL18" i="12"/>
  <c r="AL15" i="12"/>
  <c r="AL12" i="12"/>
  <c r="AL9" i="12"/>
  <c r="AL6" i="12"/>
  <c r="AL3" i="12"/>
  <c r="AJ18" i="12"/>
  <c r="AJ15" i="12"/>
  <c r="AJ12" i="12"/>
  <c r="AJ9" i="12"/>
  <c r="AJ6" i="12"/>
  <c r="AJ3" i="12"/>
  <c r="D2" i="7"/>
  <c r="E2" i="7"/>
  <c r="F2" i="7"/>
  <c r="G2" i="7"/>
  <c r="AI10" i="4"/>
  <c r="R7" i="4"/>
  <c r="AF13" i="12" l="1"/>
  <c r="AF15" i="12"/>
  <c r="AF12" i="12"/>
  <c r="AF10" i="12"/>
  <c r="AF17" i="12"/>
  <c r="AF3" i="12"/>
  <c r="AH18" i="12"/>
  <c r="AF18" i="12"/>
  <c r="AF7" i="12"/>
  <c r="D20" i="16"/>
  <c r="D18" i="16"/>
  <c r="D10" i="16"/>
  <c r="D9" i="16"/>
  <c r="D13" i="16"/>
  <c r="D22" i="16"/>
  <c r="D21" i="16"/>
  <c r="D17" i="16"/>
  <c r="D12" i="16"/>
  <c r="D19" i="16"/>
  <c r="E8" i="16"/>
  <c r="E20" i="16"/>
  <c r="E18" i="16"/>
  <c r="E19" i="16"/>
  <c r="E11" i="16"/>
  <c r="E12" i="16"/>
  <c r="E17" i="16"/>
  <c r="E10" i="16"/>
  <c r="E9" i="16"/>
  <c r="E22" i="16"/>
  <c r="E13" i="16"/>
  <c r="E21" i="16"/>
  <c r="C20" i="16"/>
  <c r="C18" i="16"/>
  <c r="C17" i="16"/>
  <c r="C13" i="16"/>
  <c r="C12" i="16"/>
  <c r="C10" i="16"/>
  <c r="C9" i="16"/>
  <c r="C22" i="16"/>
  <c r="C21" i="16"/>
  <c r="C19" i="16"/>
  <c r="AH5" i="12"/>
  <c r="AF4" i="12"/>
  <c r="AF16" i="12"/>
  <c r="AF9" i="12"/>
  <c r="AF19" i="12"/>
  <c r="AF8" i="12"/>
  <c r="AF20" i="12"/>
  <c r="AF11" i="12"/>
  <c r="C11" i="16"/>
  <c r="C8" i="16"/>
  <c r="D8" i="16"/>
  <c r="D11" i="16"/>
  <c r="AH13" i="12"/>
  <c r="AH6" i="12"/>
  <c r="AH14" i="12"/>
  <c r="AF6" i="12"/>
  <c r="AF14" i="12"/>
  <c r="AF5" i="12"/>
  <c r="C10" i="3"/>
  <c r="AH15" i="12"/>
  <c r="AH9" i="12"/>
  <c r="AH19" i="12"/>
  <c r="AH10" i="12"/>
  <c r="AH17" i="12"/>
  <c r="AH7" i="12"/>
  <c r="AH8" i="12"/>
  <c r="AH16" i="12"/>
  <c r="AH3" i="12"/>
  <c r="AH11" i="12"/>
  <c r="AH4" i="12"/>
  <c r="AH12" i="12"/>
  <c r="C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九州学生陸上競技連盟常任幹事</author>
    <author>古賀貴裕</author>
  </authors>
  <commentList>
    <comment ref="L21" authorId="0" shapeId="0" xr:uid="{B7ADD6E3-C8B6-4388-9873-49C7433E034E}">
      <text>
        <r>
          <rPr>
            <b/>
            <sz val="9"/>
            <color indexed="81"/>
            <rFont val="MS P ゴシック"/>
            <family val="3"/>
            <charset val="128"/>
          </rPr>
          <t>リストから都道府県を選択してください。</t>
        </r>
      </text>
    </comment>
    <comment ref="P21" authorId="1" shapeId="0" xr:uid="{00000000-0006-0000-0100-000001000000}">
      <text>
        <r>
          <rPr>
            <b/>
            <sz val="9"/>
            <color indexed="81"/>
            <rFont val="ＭＳ Ｐゴシック"/>
            <family val="3"/>
            <charset val="128"/>
          </rPr>
          <t>リストより出場種目を選択してください。
1人2種目まで出場できます。</t>
        </r>
      </text>
    </comment>
    <comment ref="G23" authorId="0" shapeId="0" xr:uid="{85DF8BF3-20D0-4854-A7B5-7FB1FCC7000D}">
      <text>
        <r>
          <rPr>
            <b/>
            <sz val="9"/>
            <color indexed="81"/>
            <rFont val="ＭＳ Ｐゴシック"/>
            <family val="3"/>
            <charset val="128"/>
          </rPr>
          <t>生年月日を6桁で記入してください。6桁の内容は
西暦の下2桁、月2桁、日2桁
の順番になっております。
例：2001年9月22日→010922
例：2002年11月8日→021108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0" authorId="0" shapeId="0" xr:uid="{00000000-0006-0000-02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5" authorId="0" shapeId="0" xr:uid="{00000000-0006-0000-0200-000002000000}">
      <text>
        <r>
          <rPr>
            <b/>
            <sz val="11"/>
            <color rgb="FF000000"/>
            <rFont val="ＭＳ Ｐゴシック"/>
            <family val="3"/>
            <charset val="128"/>
          </rPr>
          <t xml:space="preserve">リストから出場選手を選択してください。
出場する選手は必ず様式Ⅰのリレー欄に○をつけて下さい。
</t>
        </r>
      </text>
    </comment>
    <comment ref="D54" authorId="0" shapeId="0" xr:uid="{00000000-0006-0000-0200-000003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D98" authorId="0" shapeId="0" xr:uid="{00000000-0006-0000-0200-000004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03" authorId="0" shapeId="0" xr:uid="{00000000-0006-0000-0200-000005000000}">
      <text>
        <r>
          <rPr>
            <b/>
            <sz val="9"/>
            <color rgb="FF000000"/>
            <rFont val="ＭＳ Ｐゴシック"/>
            <family val="2"/>
            <charset val="128"/>
          </rPr>
          <t>リストから出場選手を選択してください。</t>
        </r>
        <r>
          <rPr>
            <b/>
            <sz val="9"/>
            <color rgb="FF000000"/>
            <rFont val="ＭＳ Ｐゴシック"/>
            <family val="2"/>
            <charset val="128"/>
          </rPr>
          <t xml:space="preserve">
</t>
        </r>
        <r>
          <rPr>
            <b/>
            <sz val="9"/>
            <color rgb="FF000000"/>
            <rFont val="ＭＳ Ｐゴシック"/>
            <family val="2"/>
            <charset val="128"/>
          </rPr>
          <t>出場する選手は必ず様式</t>
        </r>
        <r>
          <rPr>
            <b/>
            <sz val="9"/>
            <color rgb="FF000000"/>
            <rFont val="ＭＳ Ｐゴシック"/>
            <family val="2"/>
            <charset val="128"/>
          </rPr>
          <t>Ⅰ</t>
        </r>
        <r>
          <rPr>
            <b/>
            <sz val="9"/>
            <color rgb="FF000000"/>
            <rFont val="ＭＳ Ｐゴシック"/>
            <family val="2"/>
            <charset val="128"/>
          </rPr>
          <t>のリレー欄に○をつけて下さい。</t>
        </r>
        <r>
          <rPr>
            <b/>
            <sz val="9"/>
            <color rgb="FF000000"/>
            <rFont val="ＭＳ Ｐゴシック"/>
            <family val="2"/>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九州学生陸上競技連盟常任幹事</author>
    <author>古賀貴裕</author>
  </authors>
  <commentList>
    <comment ref="L21" authorId="0" shapeId="0" xr:uid="{3E544A56-5346-483E-A353-D144393C1051}">
      <text>
        <r>
          <rPr>
            <b/>
            <sz val="10"/>
            <color indexed="81"/>
            <rFont val="MS P ゴシック"/>
            <family val="3"/>
            <charset val="128"/>
          </rPr>
          <t>リストから都道府県を選択してください。</t>
        </r>
        <r>
          <rPr>
            <sz val="9"/>
            <color indexed="81"/>
            <rFont val="MS P ゴシック"/>
            <family val="3"/>
            <charset val="128"/>
          </rPr>
          <t xml:space="preserve">
</t>
        </r>
      </text>
    </comment>
    <comment ref="P21" authorId="1" shapeId="0" xr:uid="{00000000-0006-0000-0400-000001000000}">
      <text>
        <r>
          <rPr>
            <b/>
            <sz val="10"/>
            <color indexed="81"/>
            <rFont val="ＭＳ Ｐゴシック"/>
            <family val="3"/>
            <charset val="128"/>
          </rPr>
          <t>リストより出場種目を選択してください。
1人2種目まで出場できます。</t>
        </r>
      </text>
    </comment>
    <comment ref="G23" authorId="0" shapeId="0" xr:uid="{04E6E8BC-B880-4EB4-9C0F-76C7E47E2C74}">
      <text>
        <r>
          <rPr>
            <b/>
            <sz val="10"/>
            <color indexed="81"/>
            <rFont val="MS P ゴシック"/>
            <family val="3"/>
            <charset val="128"/>
          </rPr>
          <t>生年月日を6桁で記入してください。6桁の内容は
西暦の下2桁、月2桁、日2桁
の順番になっております。
例：2001年9月22日→010922
例：2002年11月8日→021108</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九州学連</author>
    <author>user</author>
    <author>九州学生陸上競技連盟常任幹事</author>
  </authors>
  <commentList>
    <comment ref="D10" authorId="0" shapeId="0" xr:uid="{00000000-0006-0000-05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5" authorId="1" shapeId="0" xr:uid="{7E6D0B2B-EC44-4979-8ADC-3798FEEB5915}">
      <text>
        <r>
          <rPr>
            <b/>
            <sz val="11"/>
            <color indexed="81"/>
            <rFont val="MS P ゴシック"/>
            <family val="3"/>
            <charset val="128"/>
          </rPr>
          <t xml:space="preserve">リストから出場選手を選択してください。
出場する選手は必ず様式Ⅰのリレー欄に○をつけて下さい。
</t>
        </r>
      </text>
    </comment>
    <comment ref="CA15" authorId="2" shapeId="0" xr:uid="{00000000-0006-0000-0500-000002000000}">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 ref="D53" authorId="0" shapeId="0" xr:uid="{00000000-0006-0000-0500-000003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D96" authorId="0" shapeId="0" xr:uid="{00000000-0006-0000-0500-000005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01" authorId="2" shapeId="0" xr:uid="{00000000-0006-0000-0500-000006000000}">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D28" authorId="0" shapeId="0" xr:uid="{00000000-0006-0000-0700-000001000000}">
      <text>
        <r>
          <rPr>
            <sz val="9"/>
            <color indexed="81"/>
            <rFont val="ＭＳ Ｐゴシック"/>
            <family val="3"/>
            <charset val="128"/>
          </rPr>
          <t>リストの中から必要・不必要を選択してください。</t>
        </r>
      </text>
    </comment>
  </commentList>
</comments>
</file>

<file path=xl/sharedStrings.xml><?xml version="1.0" encoding="utf-8"?>
<sst xmlns="http://schemas.openxmlformats.org/spreadsheetml/2006/main" count="2886" uniqueCount="667">
  <si>
    <t>大学名</t>
    <rPh sb="0" eb="2">
      <t>ダイガク</t>
    </rPh>
    <rPh sb="2" eb="3">
      <t>メイ</t>
    </rPh>
    <phoneticPr fontId="2"/>
  </si>
  <si>
    <t>部長名 ﾌﾘｶﾞﾅ</t>
    <rPh sb="0" eb="2">
      <t>ブチョウ</t>
    </rPh>
    <rPh sb="2" eb="3">
      <t>メイ</t>
    </rPh>
    <phoneticPr fontId="2"/>
  </si>
  <si>
    <t>印</t>
    <rPh sb="0" eb="1">
      <t>シルシ</t>
    </rPh>
    <phoneticPr fontId="2"/>
  </si>
  <si>
    <t>部長名</t>
    <rPh sb="0" eb="2">
      <t>ブチョウ</t>
    </rPh>
    <rPh sb="2" eb="3">
      <t>メイ</t>
    </rPh>
    <phoneticPr fontId="2"/>
  </si>
  <si>
    <t>監督名　ﾌﾘｶﾞﾅ</t>
    <rPh sb="0" eb="2">
      <t>カントク</t>
    </rPh>
    <rPh sb="2" eb="3">
      <t>メイ</t>
    </rPh>
    <phoneticPr fontId="2"/>
  </si>
  <si>
    <t>監督名</t>
    <rPh sb="0" eb="2">
      <t>カントク</t>
    </rPh>
    <rPh sb="2" eb="3">
      <t>メイ</t>
    </rPh>
    <phoneticPr fontId="2"/>
  </si>
  <si>
    <t>申込責任者 ﾌﾘｶﾞﾅ</t>
    <rPh sb="0" eb="2">
      <t>モウシコミ</t>
    </rPh>
    <rPh sb="2" eb="5">
      <t>セキニンシャ</t>
    </rPh>
    <phoneticPr fontId="2"/>
  </si>
  <si>
    <t>申込責任者　氏名</t>
    <rPh sb="0" eb="2">
      <t>モウシコミ</t>
    </rPh>
    <rPh sb="2" eb="5">
      <t>セキニンシャ</t>
    </rPh>
    <rPh sb="6" eb="8">
      <t>シメイ</t>
    </rPh>
    <phoneticPr fontId="2"/>
  </si>
  <si>
    <t>電話番号</t>
    <rPh sb="0" eb="2">
      <t>デンワ</t>
    </rPh>
    <rPh sb="2" eb="4">
      <t>バンゴウ</t>
    </rPh>
    <phoneticPr fontId="2"/>
  </si>
  <si>
    <t>緊急連絡先</t>
    <rPh sb="0" eb="2">
      <t>キンキュウ</t>
    </rPh>
    <rPh sb="2" eb="5">
      <t>レンラクサキ</t>
    </rPh>
    <phoneticPr fontId="2"/>
  </si>
  <si>
    <t>郵便番号</t>
    <rPh sb="0" eb="4">
      <t>ユウビンバンゴウ</t>
    </rPh>
    <phoneticPr fontId="2"/>
  </si>
  <si>
    <t>住所</t>
    <rPh sb="0" eb="2">
      <t>ジュウショ</t>
    </rPh>
    <phoneticPr fontId="2"/>
  </si>
  <si>
    <t>加盟校情報</t>
    <rPh sb="0" eb="3">
      <t>カメイコウ</t>
    </rPh>
    <rPh sb="3" eb="5">
      <t>ジョウホウ</t>
    </rPh>
    <phoneticPr fontId="2"/>
  </si>
  <si>
    <t>学年</t>
    <rPh sb="0" eb="2">
      <t>ガクネン</t>
    </rPh>
    <phoneticPr fontId="2"/>
  </si>
  <si>
    <t>大分工業高等専門学校</t>
  </si>
  <si>
    <t>ｵｵｲﾀｺｳｷﾞｮｳｺｳﾄｳｾﾝﾓﾝｶﾞｯｺｳ</t>
  </si>
  <si>
    <t>496050</t>
  </si>
  <si>
    <t>大分大学</t>
  </si>
  <si>
    <t>ｵｵｲﾀﾀﾞｲｶﾞｸ</t>
  </si>
  <si>
    <t>490108</t>
  </si>
  <si>
    <t>沖縄国際大学</t>
  </si>
  <si>
    <t>ｵｷﾅﾜｺｸｻｲﾀﾞｲｶﾞｸ</t>
  </si>
  <si>
    <t>492298</t>
  </si>
  <si>
    <t>沖縄国際大</t>
  </si>
  <si>
    <t>沖縄大学</t>
  </si>
  <si>
    <t>ｵｷﾅﾜﾀﾞｲｶﾞｸ</t>
  </si>
  <si>
    <t>492297</t>
  </si>
  <si>
    <t>沖縄大</t>
  </si>
  <si>
    <t>ｵﾘｵｱｲｼﾝﾀﾝｷﾀﾞｲｶﾞｸ</t>
  </si>
  <si>
    <t>鹿児島工業高等専門学校</t>
  </si>
  <si>
    <t>ｶｺﾞｼﾏｺｳｷﾞｮｳｺｳﾄｳｾﾝﾓﾝｶﾞｯｺｳ</t>
  </si>
  <si>
    <t>496052</t>
  </si>
  <si>
    <t>鹿児島国際大学</t>
  </si>
  <si>
    <t>ｶｺﾞｼﾏｺｸｻｲﾀﾞｲｶﾞｸ</t>
  </si>
  <si>
    <t>鹿児島大学</t>
  </si>
  <si>
    <t>ｶｺﾞｼﾏﾀﾞｲｶﾞｸ</t>
  </si>
  <si>
    <t>490077</t>
  </si>
  <si>
    <t>活水女子大学</t>
  </si>
  <si>
    <t>ｶｯｽｲｼﾞｮｼﾀﾞｲｶﾞｸ</t>
  </si>
  <si>
    <t>492325</t>
  </si>
  <si>
    <t>鹿屋体育大学</t>
  </si>
  <si>
    <t>ｶﾉﾔﾀｲｲｸﾀﾞｲｶﾞｸ</t>
  </si>
  <si>
    <t>490096</t>
  </si>
  <si>
    <t>北九州工業高等専門学校</t>
  </si>
  <si>
    <t>ｷﾀｷｭｳｼｭｳｺｳｷﾞｮｳｺｳﾄｳｾﾝﾓﾝｶﾞｯｺｳ</t>
  </si>
  <si>
    <t>496047</t>
  </si>
  <si>
    <t>北九州市立大学</t>
  </si>
  <si>
    <t>ｷﾀｷｭｳｼｭｳｼﾘﾂﾀﾞｲｶﾞｸ</t>
  </si>
  <si>
    <t>491028</t>
  </si>
  <si>
    <t>九州共立大学</t>
  </si>
  <si>
    <t>ｷｭｳｼｭｳｷｮｳﾘﾂﾀﾞｲｶﾞｸ</t>
  </si>
  <si>
    <t>492273</t>
  </si>
  <si>
    <t>九州工業大学</t>
  </si>
  <si>
    <t>ｷｭｳｼｭｳｺｳｷﾞｮｳﾀﾞｲｶﾞｸ</t>
  </si>
  <si>
    <t>490071</t>
  </si>
  <si>
    <t>九州国際大学</t>
  </si>
  <si>
    <t>ｷｭｳｼｭｳｺｸｻｲﾀﾞｲｶﾞｸ</t>
  </si>
  <si>
    <t>492286</t>
  </si>
  <si>
    <t>九州情報大学</t>
  </si>
  <si>
    <t>九州産業大学</t>
  </si>
  <si>
    <t>ｷｭｳｼｭｳｻﾝｷﾞｮｳﾀﾞｲｶﾞｸ</t>
  </si>
  <si>
    <t>492274</t>
  </si>
  <si>
    <t>ｷｭｳｼｭｳｼﾞｮｳﾎｳﾀﾞｲｶﾞｸ</t>
  </si>
  <si>
    <t>492443</t>
  </si>
  <si>
    <t>九州大学</t>
  </si>
  <si>
    <t>ｷｭｳｼｭｳﾀﾞｲｶﾞｸ</t>
  </si>
  <si>
    <t>490069</t>
  </si>
  <si>
    <t>砲丸投</t>
    <rPh sb="0" eb="3">
      <t>ホウガンナゲ</t>
    </rPh>
    <phoneticPr fontId="2"/>
  </si>
  <si>
    <t>熊本学園大学</t>
  </si>
  <si>
    <t>ｸﾏﾓﾄｶﾞｸｴﾝﾀﾞｲｶﾞｸ</t>
  </si>
  <si>
    <t>492291</t>
  </si>
  <si>
    <t>熊本学園大</t>
  </si>
  <si>
    <t>ｸﾏﾓﾄﾀﾞｲｶﾞｸ</t>
  </si>
  <si>
    <t>熊本大</t>
  </si>
  <si>
    <t>08900</t>
    <phoneticPr fontId="2"/>
  </si>
  <si>
    <t>09200</t>
    <phoneticPr fontId="2"/>
  </si>
  <si>
    <t>ｸﾙﾒﾀﾞｲｶﾞｸ</t>
  </si>
  <si>
    <t>佐賀大学</t>
  </si>
  <si>
    <t>ｻｶﾞﾀﾞｲｶﾞｸ</t>
  </si>
  <si>
    <t>490107</t>
  </si>
  <si>
    <t>産業医科大学</t>
  </si>
  <si>
    <t>ｻﾝｷﾞｮｳｲｶﾀﾞｲｶﾞｸ</t>
  </si>
  <si>
    <t>492314</t>
  </si>
  <si>
    <t>志學館大学</t>
  </si>
  <si>
    <t>ｼｶﾞｸｶﾝﾀﾞｲｶﾞｸ</t>
  </si>
  <si>
    <t>492318</t>
  </si>
  <si>
    <t>西南学院大学</t>
  </si>
  <si>
    <t>ｾｲﾅﾝｶﾞｸｲﾝﾀﾞｲｶﾞｸ</t>
  </si>
  <si>
    <t>492277</t>
  </si>
  <si>
    <t>492296</t>
  </si>
  <si>
    <t>499802</t>
  </si>
  <si>
    <t>長崎県立大学</t>
  </si>
  <si>
    <t>ﾅｶﾞｻｷｹﾝﾘﾂﾀﾞｲｶﾞｸ</t>
  </si>
  <si>
    <t>491092</t>
  </si>
  <si>
    <t>長崎国際大学</t>
  </si>
  <si>
    <t>ﾅｶﾞｻｷｺｸｻｲﾀﾞｲｶﾞｸ</t>
  </si>
  <si>
    <t>492479</t>
  </si>
  <si>
    <t>長崎大学</t>
  </si>
  <si>
    <t>ﾅｶﾞｻｷﾀﾞｲｶﾞｸ</t>
  </si>
  <si>
    <t>490073</t>
  </si>
  <si>
    <t>長崎大</t>
  </si>
  <si>
    <t>西九州大学</t>
  </si>
  <si>
    <t>ﾆｼｷｭｳｼｭｳﾀﾞｲｶﾞｸ</t>
  </si>
  <si>
    <t>西日本工業大学</t>
  </si>
  <si>
    <t>492282</t>
  </si>
  <si>
    <t>日本文理大学</t>
  </si>
  <si>
    <t>ﾆｯﾎﾟﾝﾌﾞﾝﾘﾀﾞｲｶﾞｸ</t>
  </si>
  <si>
    <t>492292</t>
  </si>
  <si>
    <t>福岡教育大学</t>
  </si>
  <si>
    <t>ﾌｸｵｶｷｮｳｲｸﾀﾞｲｶﾞｸ</t>
  </si>
  <si>
    <t>490068</t>
  </si>
  <si>
    <t>福岡大学</t>
  </si>
  <si>
    <t>ﾌｸｵｶﾀﾞｲｶﾞｸ</t>
  </si>
  <si>
    <t>492283</t>
  </si>
  <si>
    <t>宮崎産業経営大学</t>
  </si>
  <si>
    <t>ﾐﾔｻﾞｷｻﾝｷﾞｮｳｹｲｴｲﾀﾞｲｶﾞｸ</t>
  </si>
  <si>
    <t>492343</t>
  </si>
  <si>
    <t>宮崎大学</t>
  </si>
  <si>
    <t>ﾐﾔｻﾞｷﾀﾞｲｶﾞｸ</t>
  </si>
  <si>
    <t>490109</t>
  </si>
  <si>
    <t>名桜大学</t>
  </si>
  <si>
    <t>ﾒｲｵｳﾀﾞｲｶﾞｸ</t>
  </si>
  <si>
    <t>491099</t>
  </si>
  <si>
    <t>名桜大</t>
  </si>
  <si>
    <t>琉球大学</t>
  </si>
  <si>
    <t>ﾘｭｳｷｭｳﾀﾞｲｶﾞｸ</t>
  </si>
  <si>
    <t>490078</t>
  </si>
  <si>
    <t>佐世保工業高等専門学校</t>
  </si>
  <si>
    <t>折尾愛真短期大学</t>
  </si>
  <si>
    <t>申込責任者</t>
    <rPh sb="0" eb="2">
      <t>モウシコミ</t>
    </rPh>
    <rPh sb="2" eb="5">
      <t>セキニンシャ</t>
    </rPh>
    <phoneticPr fontId="2"/>
  </si>
  <si>
    <t>走幅跳</t>
    <rPh sb="0" eb="1">
      <t>ハシ</t>
    </rPh>
    <rPh sb="1" eb="2">
      <t>ハバ</t>
    </rPh>
    <rPh sb="2" eb="3">
      <t>ト</t>
    </rPh>
    <phoneticPr fontId="2"/>
  </si>
  <si>
    <t>100m</t>
    <phoneticPr fontId="2"/>
  </si>
  <si>
    <t>200m</t>
    <phoneticPr fontId="2"/>
  </si>
  <si>
    <t>1500m</t>
    <phoneticPr fontId="2"/>
  </si>
  <si>
    <t>5000m</t>
    <phoneticPr fontId="2"/>
  </si>
  <si>
    <t>走高跳</t>
    <rPh sb="0" eb="1">
      <t>ハシ</t>
    </rPh>
    <rPh sb="1" eb="2">
      <t>タカ</t>
    </rPh>
    <rPh sb="2" eb="3">
      <t>ト</t>
    </rPh>
    <phoneticPr fontId="2"/>
  </si>
  <si>
    <t>00200</t>
    <phoneticPr fontId="2"/>
  </si>
  <si>
    <t>00500</t>
    <phoneticPr fontId="2"/>
  </si>
  <si>
    <t>01100</t>
    <phoneticPr fontId="2"/>
  </si>
  <si>
    <t>1</t>
    <phoneticPr fontId="2"/>
  </si>
  <si>
    <t>5</t>
    <phoneticPr fontId="2"/>
  </si>
  <si>
    <t>No.</t>
    <phoneticPr fontId="2"/>
  </si>
  <si>
    <t>登録番号</t>
    <rPh sb="0" eb="2">
      <t>トウロク</t>
    </rPh>
    <rPh sb="2" eb="4">
      <t>バンゴウ</t>
    </rPh>
    <phoneticPr fontId="2"/>
  </si>
  <si>
    <t>氏名</t>
    <rPh sb="0" eb="2">
      <t>シメイ</t>
    </rPh>
    <phoneticPr fontId="2"/>
  </si>
  <si>
    <t>学年</t>
    <rPh sb="0" eb="2">
      <t>ガクネン</t>
    </rPh>
    <phoneticPr fontId="2"/>
  </si>
  <si>
    <t>登録陸協</t>
    <rPh sb="0" eb="2">
      <t>トウロク</t>
    </rPh>
    <rPh sb="2" eb="3">
      <t>リク</t>
    </rPh>
    <rPh sb="3" eb="4">
      <t>キョウ</t>
    </rPh>
    <phoneticPr fontId="2"/>
  </si>
  <si>
    <t>分</t>
    <rPh sb="0" eb="1">
      <t>フン</t>
    </rPh>
    <phoneticPr fontId="2"/>
  </si>
  <si>
    <t>秒</t>
    <rPh sb="0" eb="1">
      <t>ビョウ</t>
    </rPh>
    <phoneticPr fontId="2"/>
  </si>
  <si>
    <t>m</t>
    <phoneticPr fontId="2"/>
  </si>
  <si>
    <t>100m</t>
    <phoneticPr fontId="2"/>
  </si>
  <si>
    <t>走幅跳</t>
    <rPh sb="0" eb="1">
      <t>ハシ</t>
    </rPh>
    <rPh sb="1" eb="2">
      <t>ハバ</t>
    </rPh>
    <rPh sb="2" eb="3">
      <t>ト</t>
    </rPh>
    <phoneticPr fontId="2"/>
  </si>
  <si>
    <t>円盤投</t>
    <rPh sb="0" eb="2">
      <t>エンバン</t>
    </rPh>
    <rPh sb="2" eb="3">
      <t>ナ</t>
    </rPh>
    <phoneticPr fontId="2"/>
  </si>
  <si>
    <t>備考欄</t>
    <rPh sb="0" eb="2">
      <t>ビコウ</t>
    </rPh>
    <rPh sb="2" eb="3">
      <t>ラン</t>
    </rPh>
    <phoneticPr fontId="2"/>
  </si>
  <si>
    <t>①</t>
    <phoneticPr fontId="2"/>
  </si>
  <si>
    <t>②</t>
    <phoneticPr fontId="2"/>
  </si>
  <si>
    <t>③</t>
    <phoneticPr fontId="2"/>
  </si>
  <si>
    <t>1500m</t>
    <phoneticPr fontId="2"/>
  </si>
  <si>
    <t>11</t>
    <phoneticPr fontId="2"/>
  </si>
  <si>
    <t>02</t>
    <phoneticPr fontId="2"/>
  </si>
  <si>
    <t>7</t>
    <phoneticPr fontId="2"/>
  </si>
  <si>
    <t>08</t>
    <phoneticPr fontId="2"/>
  </si>
  <si>
    <t>37</t>
    <phoneticPr fontId="2"/>
  </si>
  <si>
    <t>70</t>
    <phoneticPr fontId="2"/>
  </si>
  <si>
    <t>4</t>
    <phoneticPr fontId="2"/>
  </si>
  <si>
    <t>09</t>
    <phoneticPr fontId="2"/>
  </si>
  <si>
    <t>67</t>
    <phoneticPr fontId="2"/>
  </si>
  <si>
    <t>三段跳</t>
    <rPh sb="0" eb="3">
      <t>サンダントビ</t>
    </rPh>
    <phoneticPr fontId="2"/>
  </si>
  <si>
    <t>13</t>
    <phoneticPr fontId="2"/>
  </si>
  <si>
    <t>78</t>
    <phoneticPr fontId="2"/>
  </si>
  <si>
    <t>出場種目</t>
    <rPh sb="0" eb="2">
      <t>シュツジョウ</t>
    </rPh>
    <rPh sb="2" eb="4">
      <t>シュモク</t>
    </rPh>
    <phoneticPr fontId="2"/>
  </si>
  <si>
    <t>最高記録</t>
    <rPh sb="0" eb="2">
      <t>サイコウ</t>
    </rPh>
    <rPh sb="2" eb="4">
      <t>キロク</t>
    </rPh>
    <phoneticPr fontId="2"/>
  </si>
  <si>
    <t>延べ人数</t>
    <rPh sb="0" eb="1">
      <t>ノ</t>
    </rPh>
    <rPh sb="2" eb="4">
      <t>ニンズウ</t>
    </rPh>
    <phoneticPr fontId="2"/>
  </si>
  <si>
    <t>合計金額</t>
    <rPh sb="0" eb="2">
      <t>ゴウケイ</t>
    </rPh>
    <rPh sb="2" eb="4">
      <t>キンガク</t>
    </rPh>
    <phoneticPr fontId="2"/>
  </si>
  <si>
    <t>学連　太郎</t>
    <rPh sb="0" eb="2">
      <t>ガクレン</t>
    </rPh>
    <rPh sb="3" eb="5">
      <t>タロウ</t>
    </rPh>
    <phoneticPr fontId="2"/>
  </si>
  <si>
    <t>福岡県</t>
    <rPh sb="0" eb="3">
      <t>フクオカケン</t>
    </rPh>
    <phoneticPr fontId="2"/>
  </si>
  <si>
    <t>@</t>
    <phoneticPr fontId="2"/>
  </si>
  <si>
    <t>エラー
チェック</t>
    <phoneticPr fontId="2"/>
  </si>
  <si>
    <t>エラーチェック</t>
    <phoneticPr fontId="2"/>
  </si>
  <si>
    <t>チェック内容</t>
    <rPh sb="4" eb="6">
      <t>ナイヨウ</t>
    </rPh>
    <phoneticPr fontId="2"/>
  </si>
  <si>
    <t>種目コード</t>
    <rPh sb="0" eb="2">
      <t>シュモク</t>
    </rPh>
    <phoneticPr fontId="2"/>
  </si>
  <si>
    <t>小数以下変換</t>
    <rPh sb="0" eb="2">
      <t>ショウスウ</t>
    </rPh>
    <rPh sb="2" eb="4">
      <t>イカ</t>
    </rPh>
    <rPh sb="4" eb="6">
      <t>ヘンカン</t>
    </rPh>
    <phoneticPr fontId="2"/>
  </si>
  <si>
    <t>トラック・フィールド判定</t>
    <rPh sb="10" eb="12">
      <t>ハンテイ</t>
    </rPh>
    <phoneticPr fontId="2"/>
  </si>
  <si>
    <t>最高記録結合</t>
    <rPh sb="0" eb="2">
      <t>サイコウ</t>
    </rPh>
    <rPh sb="2" eb="4">
      <t>キロク</t>
    </rPh>
    <rPh sb="4" eb="6">
      <t>ケツゴウ</t>
    </rPh>
    <phoneticPr fontId="2"/>
  </si>
  <si>
    <t>60秒判定</t>
    <rPh sb="2" eb="3">
      <t>ビョウ</t>
    </rPh>
    <rPh sb="3" eb="5">
      <t>ハンテイ</t>
    </rPh>
    <phoneticPr fontId="2"/>
  </si>
  <si>
    <t>入力方法が記入例と異なります。</t>
    <rPh sb="0" eb="2">
      <t>ニュウリョク</t>
    </rPh>
    <rPh sb="2" eb="4">
      <t>ホウホウ</t>
    </rPh>
    <rPh sb="5" eb="7">
      <t>キニュウ</t>
    </rPh>
    <rPh sb="7" eb="8">
      <t>レイ</t>
    </rPh>
    <rPh sb="9" eb="10">
      <t>コト</t>
    </rPh>
    <phoneticPr fontId="2"/>
  </si>
  <si>
    <t>登録番号かぶり</t>
    <rPh sb="0" eb="2">
      <t>トウロク</t>
    </rPh>
    <rPh sb="2" eb="4">
      <t>バンゴウ</t>
    </rPh>
    <phoneticPr fontId="2"/>
  </si>
  <si>
    <t>登録番号にかぶりがあります。</t>
    <rPh sb="0" eb="2">
      <t>トウロク</t>
    </rPh>
    <rPh sb="2" eb="4">
      <t>バンゴウ</t>
    </rPh>
    <phoneticPr fontId="2"/>
  </si>
  <si>
    <t>No.</t>
    <phoneticPr fontId="2"/>
  </si>
  <si>
    <t>③</t>
    <phoneticPr fontId="2"/>
  </si>
  <si>
    <t>学連　花子</t>
    <rPh sb="0" eb="2">
      <t>ガクレン</t>
    </rPh>
    <rPh sb="3" eb="5">
      <t>ハナコ</t>
    </rPh>
    <phoneticPr fontId="2"/>
  </si>
  <si>
    <t>円盤投</t>
    <rPh sb="0" eb="3">
      <t>エンバンナゲ</t>
    </rPh>
    <phoneticPr fontId="2"/>
  </si>
  <si>
    <t>m</t>
    <phoneticPr fontId="2"/>
  </si>
  <si>
    <t>m</t>
    <phoneticPr fontId="2"/>
  </si>
  <si>
    <t>08</t>
    <phoneticPr fontId="2"/>
  </si>
  <si>
    <t>09</t>
    <phoneticPr fontId="2"/>
  </si>
  <si>
    <t>27</t>
    <phoneticPr fontId="2"/>
  </si>
  <si>
    <t>00</t>
    <phoneticPr fontId="2"/>
  </si>
  <si>
    <t>5</t>
    <phoneticPr fontId="2"/>
  </si>
  <si>
    <t>04</t>
    <phoneticPr fontId="2"/>
  </si>
  <si>
    <t>12</t>
    <phoneticPr fontId="2"/>
  </si>
  <si>
    <t>55</t>
    <phoneticPr fontId="2"/>
  </si>
  <si>
    <t>個人種目</t>
    <rPh sb="0" eb="2">
      <t>コジン</t>
    </rPh>
    <rPh sb="2" eb="4">
      <t>シュモク</t>
    </rPh>
    <phoneticPr fontId="2"/>
  </si>
  <si>
    <t>×</t>
    <phoneticPr fontId="2"/>
  </si>
  <si>
    <t>男子</t>
    <rPh sb="0" eb="2">
      <t>ダンシ</t>
    </rPh>
    <phoneticPr fontId="2"/>
  </si>
  <si>
    <t>女子</t>
    <rPh sb="0" eb="2">
      <t>ジョシ</t>
    </rPh>
    <phoneticPr fontId="2"/>
  </si>
  <si>
    <t>(明細)</t>
    <rPh sb="1" eb="3">
      <t>メイサイ</t>
    </rPh>
    <phoneticPr fontId="2"/>
  </si>
  <si>
    <t>合計</t>
    <rPh sb="0" eb="2">
      <t>ゴウケイ</t>
    </rPh>
    <phoneticPr fontId="2"/>
  </si>
  <si>
    <t>領収書</t>
    <rPh sb="0" eb="3">
      <t>リョウシュウショ</t>
    </rPh>
    <phoneticPr fontId="2"/>
  </si>
  <si>
    <t>領収書
貼り付け欄</t>
    <rPh sb="0" eb="3">
      <t>リョウシュウショ</t>
    </rPh>
    <rPh sb="4" eb="5">
      <t>ハ</t>
    </rPh>
    <rPh sb="6" eb="7">
      <t>ツ</t>
    </rPh>
    <rPh sb="8" eb="9">
      <t>ラン</t>
    </rPh>
    <phoneticPr fontId="2"/>
  </si>
  <si>
    <t>ZKチェック</t>
    <phoneticPr fontId="2"/>
  </si>
  <si>
    <t>DB</t>
    <phoneticPr fontId="2"/>
  </si>
  <si>
    <t>N1</t>
    <phoneticPr fontId="2"/>
  </si>
  <si>
    <t>N2</t>
    <phoneticPr fontId="2"/>
  </si>
  <si>
    <t>SX</t>
    <phoneticPr fontId="2"/>
  </si>
  <si>
    <t>MC</t>
    <phoneticPr fontId="2"/>
  </si>
  <si>
    <t>KC</t>
    <phoneticPr fontId="2"/>
  </si>
  <si>
    <t>ZK</t>
    <phoneticPr fontId="2"/>
  </si>
  <si>
    <t>S1</t>
    <phoneticPr fontId="2"/>
  </si>
  <si>
    <t>S2</t>
    <phoneticPr fontId="2"/>
  </si>
  <si>
    <t>S3</t>
    <phoneticPr fontId="2"/>
  </si>
  <si>
    <t>結合</t>
    <rPh sb="0" eb="2">
      <t>ケツゴウ</t>
    </rPh>
    <phoneticPr fontId="2"/>
  </si>
  <si>
    <t>登録陸協</t>
    <rPh sb="0" eb="2">
      <t>トウロク</t>
    </rPh>
    <rPh sb="2" eb="3">
      <t>リク</t>
    </rPh>
    <rPh sb="3" eb="4">
      <t>キョウ</t>
    </rPh>
    <phoneticPr fontId="2"/>
  </si>
  <si>
    <t>登録陸協が入力方法と異なっています。</t>
    <rPh sb="0" eb="2">
      <t>トウロク</t>
    </rPh>
    <rPh sb="2" eb="3">
      <t>リク</t>
    </rPh>
    <rPh sb="3" eb="4">
      <t>キョウ</t>
    </rPh>
    <rPh sb="5" eb="7">
      <t>ニュウリョク</t>
    </rPh>
    <rPh sb="7" eb="9">
      <t>ホウホウ</t>
    </rPh>
    <rPh sb="10" eb="11">
      <t>コト</t>
    </rPh>
    <phoneticPr fontId="2"/>
  </si>
  <si>
    <t>登録陸協が入力方法と異なります。</t>
    <rPh sb="0" eb="2">
      <t>トウロク</t>
    </rPh>
    <rPh sb="2" eb="3">
      <t>リク</t>
    </rPh>
    <rPh sb="3" eb="4">
      <t>キョウ</t>
    </rPh>
    <rPh sb="5" eb="7">
      <t>ニュウリョク</t>
    </rPh>
    <rPh sb="7" eb="9">
      <t>ホウホウ</t>
    </rPh>
    <rPh sb="10" eb="11">
      <t>コト</t>
    </rPh>
    <phoneticPr fontId="2"/>
  </si>
  <si>
    <t>i</t>
    <phoneticPr fontId="2"/>
  </si>
  <si>
    <t>08800</t>
    <phoneticPr fontId="2"/>
  </si>
  <si>
    <t>09300</t>
    <phoneticPr fontId="2"/>
  </si>
  <si>
    <t>所属</t>
    <rPh sb="0" eb="2">
      <t>ショゾク</t>
    </rPh>
    <phoneticPr fontId="2"/>
  </si>
  <si>
    <t>N3</t>
    <phoneticPr fontId="2"/>
  </si>
  <si>
    <t>参加料</t>
    <rPh sb="0" eb="3">
      <t>サンカリョウ</t>
    </rPh>
    <phoneticPr fontId="2"/>
  </si>
  <si>
    <t>00300</t>
    <phoneticPr fontId="2"/>
  </si>
  <si>
    <t>400m</t>
    <phoneticPr fontId="2"/>
  </si>
  <si>
    <t>800m</t>
    <phoneticPr fontId="2"/>
  </si>
  <si>
    <t>00600</t>
    <phoneticPr fontId="2"/>
  </si>
  <si>
    <t>00800</t>
    <phoneticPr fontId="2"/>
  </si>
  <si>
    <t>08400</t>
    <phoneticPr fontId="2"/>
  </si>
  <si>
    <t>08100</t>
    <phoneticPr fontId="2"/>
  </si>
  <si>
    <t>円盤投</t>
    <rPh sb="0" eb="3">
      <t>エンバンナ</t>
    </rPh>
    <phoneticPr fontId="2"/>
  </si>
  <si>
    <t>08600</t>
    <phoneticPr fontId="2"/>
  </si>
  <si>
    <t>ハンマー投</t>
    <rPh sb="4" eb="5">
      <t>トウ</t>
    </rPh>
    <phoneticPr fontId="2"/>
  </si>
  <si>
    <t>09400</t>
    <phoneticPr fontId="2"/>
  </si>
  <si>
    <t>やり投</t>
    <rPh sb="2" eb="3">
      <t>トウ</t>
    </rPh>
    <phoneticPr fontId="2"/>
  </si>
  <si>
    <t/>
  </si>
  <si>
    <t>九州保健福祉大学</t>
  </si>
  <si>
    <t>必要</t>
    <rPh sb="0" eb="2">
      <t>ヒツヨウ</t>
    </rPh>
    <phoneticPr fontId="2"/>
  </si>
  <si>
    <t>不必要</t>
    <rPh sb="0" eb="3">
      <t>フヒツヨウ</t>
    </rPh>
    <phoneticPr fontId="2"/>
  </si>
  <si>
    <t>宮崎公立大学</t>
  </si>
  <si>
    <t>団体名/ﾌﾘｶﾞﾅ</t>
    <rPh sb="2" eb="3">
      <t>メイ</t>
    </rPh>
    <phoneticPr fontId="2"/>
  </si>
  <si>
    <t>団体名</t>
    <phoneticPr fontId="2"/>
  </si>
  <si>
    <t>団体名</t>
    <rPh sb="2" eb="3">
      <t>メイ</t>
    </rPh>
    <phoneticPr fontId="2"/>
  </si>
  <si>
    <t>団体名</t>
    <rPh sb="0" eb="2">
      <t>ダンタイ</t>
    </rPh>
    <rPh sb="2" eb="3">
      <t>メイ</t>
    </rPh>
    <phoneticPr fontId="2"/>
  </si>
  <si>
    <t>監督名</t>
    <phoneticPr fontId="2"/>
  </si>
  <si>
    <t>種目情報</t>
    <rPh sb="0" eb="2">
      <t>シュモク</t>
    </rPh>
    <rPh sb="2" eb="4">
      <t>ジョウホウ</t>
    </rPh>
    <phoneticPr fontId="2"/>
  </si>
  <si>
    <t>○</t>
    <phoneticPr fontId="2"/>
  </si>
  <si>
    <t>491048</t>
  </si>
  <si>
    <t>492458</t>
  </si>
  <si>
    <t>495380</t>
  </si>
  <si>
    <t>長崎総合科学大学</t>
  </si>
  <si>
    <t>492288</t>
  </si>
  <si>
    <t>492284</t>
  </si>
  <si>
    <t>印</t>
    <rPh sb="0" eb="1">
      <t>イン</t>
    </rPh>
    <phoneticPr fontId="2"/>
  </si>
  <si>
    <t>KC</t>
    <phoneticPr fontId="2"/>
  </si>
  <si>
    <t>42</t>
  </si>
  <si>
    <t>41</t>
  </si>
  <si>
    <t>40</t>
  </si>
  <si>
    <t>45</t>
  </si>
  <si>
    <t>46</t>
  </si>
  <si>
    <t>44</t>
  </si>
  <si>
    <t>43</t>
  </si>
  <si>
    <t>47</t>
  </si>
  <si>
    <t>都道府県コード</t>
    <rPh sb="0" eb="4">
      <t>トドウフケン</t>
    </rPh>
    <phoneticPr fontId="2"/>
  </si>
  <si>
    <t>北海道</t>
    <rPh sb="0" eb="3">
      <t>ホッカイドウ</t>
    </rPh>
    <phoneticPr fontId="2"/>
  </si>
  <si>
    <t>青森県</t>
    <rPh sb="0" eb="2">
      <t>アオモリ</t>
    </rPh>
    <rPh sb="2" eb="3">
      <t>ケン</t>
    </rPh>
    <phoneticPr fontId="2"/>
  </si>
  <si>
    <t>岩手県</t>
    <rPh sb="0" eb="3">
      <t>イワテケン</t>
    </rPh>
    <phoneticPr fontId="2"/>
  </si>
  <si>
    <t>03</t>
  </si>
  <si>
    <t>宮城県</t>
    <rPh sb="0" eb="3">
      <t>ミヤギケン</t>
    </rPh>
    <phoneticPr fontId="2"/>
  </si>
  <si>
    <t>04</t>
  </si>
  <si>
    <t>秋田県</t>
    <rPh sb="0" eb="3">
      <t>アキタケン</t>
    </rPh>
    <phoneticPr fontId="2"/>
  </si>
  <si>
    <t>05</t>
  </si>
  <si>
    <t>山形県</t>
    <rPh sb="0" eb="3">
      <t>ヤマガタケン</t>
    </rPh>
    <phoneticPr fontId="2"/>
  </si>
  <si>
    <t>06</t>
  </si>
  <si>
    <t>福島県</t>
    <rPh sb="0" eb="3">
      <t>フクシマケン</t>
    </rPh>
    <phoneticPr fontId="2"/>
  </si>
  <si>
    <t>07</t>
  </si>
  <si>
    <t>茨城県</t>
    <rPh sb="0" eb="3">
      <t>イバラキケン</t>
    </rPh>
    <phoneticPr fontId="2"/>
  </si>
  <si>
    <t>08</t>
  </si>
  <si>
    <t>栃木県</t>
    <rPh sb="0" eb="3">
      <t>トチギケン</t>
    </rPh>
    <phoneticPr fontId="2"/>
  </si>
  <si>
    <t>09</t>
  </si>
  <si>
    <t>群馬県</t>
    <rPh sb="0" eb="2">
      <t>グンマ</t>
    </rPh>
    <rPh sb="2" eb="3">
      <t>ケン</t>
    </rPh>
    <phoneticPr fontId="2"/>
  </si>
  <si>
    <t>10</t>
  </si>
  <si>
    <t>埼玉県</t>
    <rPh sb="0" eb="2">
      <t>サイタマ</t>
    </rPh>
    <rPh sb="2" eb="3">
      <t>ケン</t>
    </rPh>
    <phoneticPr fontId="2"/>
  </si>
  <si>
    <t>11</t>
  </si>
  <si>
    <t>千葉県</t>
    <rPh sb="0" eb="3">
      <t>チバケン</t>
    </rPh>
    <phoneticPr fontId="2"/>
  </si>
  <si>
    <t>12</t>
  </si>
  <si>
    <t>東京都</t>
    <rPh sb="0" eb="3">
      <t>トウキョウト</t>
    </rPh>
    <phoneticPr fontId="2"/>
  </si>
  <si>
    <t>13</t>
  </si>
  <si>
    <t>神奈川県</t>
    <rPh sb="0" eb="4">
      <t>カナガワケン</t>
    </rPh>
    <phoneticPr fontId="2"/>
  </si>
  <si>
    <t>14</t>
  </si>
  <si>
    <t>新潟県</t>
    <rPh sb="0" eb="3">
      <t>ニイガタケン</t>
    </rPh>
    <phoneticPr fontId="2"/>
  </si>
  <si>
    <t>15</t>
  </si>
  <si>
    <t>富山県</t>
    <rPh sb="0" eb="3">
      <t>トヤマケン</t>
    </rPh>
    <phoneticPr fontId="2"/>
  </si>
  <si>
    <t>16</t>
  </si>
  <si>
    <t>石川県</t>
    <rPh sb="0" eb="3">
      <t>イシカワケン</t>
    </rPh>
    <phoneticPr fontId="2"/>
  </si>
  <si>
    <t>17</t>
  </si>
  <si>
    <t>福井県</t>
    <rPh sb="0" eb="2">
      <t>フクイ</t>
    </rPh>
    <rPh sb="2" eb="3">
      <t>ケン</t>
    </rPh>
    <phoneticPr fontId="2"/>
  </si>
  <si>
    <t>18</t>
  </si>
  <si>
    <t>山梨県</t>
    <rPh sb="0" eb="2">
      <t>ヤマナシ</t>
    </rPh>
    <rPh sb="2" eb="3">
      <t>ケン</t>
    </rPh>
    <phoneticPr fontId="2"/>
  </si>
  <si>
    <t>19</t>
  </si>
  <si>
    <t>長野県</t>
    <rPh sb="0" eb="3">
      <t>ナガノケン</t>
    </rPh>
    <phoneticPr fontId="2"/>
  </si>
  <si>
    <t>20</t>
  </si>
  <si>
    <t>岐阜県</t>
    <rPh sb="0" eb="3">
      <t>ギフケン</t>
    </rPh>
    <phoneticPr fontId="2"/>
  </si>
  <si>
    <t>21</t>
  </si>
  <si>
    <t>静岡県</t>
    <rPh sb="0" eb="3">
      <t>シズオカケン</t>
    </rPh>
    <phoneticPr fontId="2"/>
  </si>
  <si>
    <t>22</t>
  </si>
  <si>
    <t>愛知県</t>
    <rPh sb="0" eb="3">
      <t>アイチケン</t>
    </rPh>
    <phoneticPr fontId="2"/>
  </si>
  <si>
    <t>23</t>
  </si>
  <si>
    <t>三重県</t>
    <rPh sb="0" eb="3">
      <t>ミエケン</t>
    </rPh>
    <phoneticPr fontId="2"/>
  </si>
  <si>
    <t>24</t>
  </si>
  <si>
    <t>滋賀県</t>
    <rPh sb="0" eb="3">
      <t>シガケン</t>
    </rPh>
    <phoneticPr fontId="2"/>
  </si>
  <si>
    <t>25</t>
  </si>
  <si>
    <t>京都府</t>
    <rPh sb="0" eb="3">
      <t>キョウトフ</t>
    </rPh>
    <phoneticPr fontId="2"/>
  </si>
  <si>
    <t>26</t>
  </si>
  <si>
    <t>大阪府</t>
    <rPh sb="0" eb="3">
      <t>オオサカフ</t>
    </rPh>
    <phoneticPr fontId="2"/>
  </si>
  <si>
    <t>27</t>
  </si>
  <si>
    <t>兵庫県</t>
    <rPh sb="0" eb="3">
      <t>ヒョウゴケン</t>
    </rPh>
    <phoneticPr fontId="2"/>
  </si>
  <si>
    <t>28</t>
  </si>
  <si>
    <t>奈良県</t>
    <rPh sb="0" eb="3">
      <t>ナラケン</t>
    </rPh>
    <phoneticPr fontId="2"/>
  </si>
  <si>
    <t>29</t>
  </si>
  <si>
    <t>和歌山県</t>
    <rPh sb="0" eb="4">
      <t>ワカヤマケン</t>
    </rPh>
    <phoneticPr fontId="2"/>
  </si>
  <si>
    <t>30</t>
  </si>
  <si>
    <t>鳥取県</t>
    <rPh sb="0" eb="3">
      <t>トットリケン</t>
    </rPh>
    <phoneticPr fontId="2"/>
  </si>
  <si>
    <t>31</t>
  </si>
  <si>
    <t>島根県</t>
    <rPh sb="0" eb="3">
      <t>シマネケン</t>
    </rPh>
    <phoneticPr fontId="2"/>
  </si>
  <si>
    <t>32</t>
  </si>
  <si>
    <t>岡山県</t>
    <rPh sb="0" eb="3">
      <t>オカヤマケン</t>
    </rPh>
    <phoneticPr fontId="2"/>
  </si>
  <si>
    <t>33</t>
  </si>
  <si>
    <t>広島県</t>
    <rPh sb="0" eb="3">
      <t>ヒロシマケン</t>
    </rPh>
    <phoneticPr fontId="2"/>
  </si>
  <si>
    <t>34</t>
  </si>
  <si>
    <t>山口県</t>
    <rPh sb="0" eb="3">
      <t>ヤマグチケン</t>
    </rPh>
    <phoneticPr fontId="2"/>
  </si>
  <si>
    <t>35</t>
  </si>
  <si>
    <t>徳島県</t>
    <rPh sb="0" eb="3">
      <t>トクシマケン</t>
    </rPh>
    <phoneticPr fontId="2"/>
  </si>
  <si>
    <t>36</t>
  </si>
  <si>
    <t>香川県</t>
    <rPh sb="0" eb="3">
      <t>カガワケン</t>
    </rPh>
    <phoneticPr fontId="2"/>
  </si>
  <si>
    <t>37</t>
  </si>
  <si>
    <t>愛媛県</t>
    <rPh sb="0" eb="3">
      <t>エヒメケン</t>
    </rPh>
    <phoneticPr fontId="2"/>
  </si>
  <si>
    <t>38</t>
  </si>
  <si>
    <t>高知県</t>
    <rPh sb="0" eb="3">
      <t>コウチケン</t>
    </rPh>
    <phoneticPr fontId="2"/>
  </si>
  <si>
    <t>39</t>
  </si>
  <si>
    <t>福岡県</t>
    <rPh sb="0" eb="3">
      <t>フクオカケン</t>
    </rPh>
    <phoneticPr fontId="2"/>
  </si>
  <si>
    <t>佐賀県</t>
    <rPh sb="0" eb="2">
      <t>サガ</t>
    </rPh>
    <rPh sb="2" eb="3">
      <t>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</si>
  <si>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</si>
  <si>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</si>
  <si>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</si>
  <si>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</si>
  <si>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</si>
  <si>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</si>
  <si>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ｷｭｳﾃﾞﾝｺｳ</t>
    <phoneticPr fontId="2"/>
  </si>
  <si>
    <t>AUF</t>
    <phoneticPr fontId="2"/>
  </si>
  <si>
    <t>coronamento</t>
    <phoneticPr fontId="2"/>
  </si>
  <si>
    <t>ｺﾛﾅﾒﾝﾄ</t>
    <phoneticPr fontId="2"/>
  </si>
  <si>
    <t>FUJIYA</t>
    <phoneticPr fontId="2"/>
  </si>
  <si>
    <t>ﾌｼﾞﾔ</t>
    <phoneticPr fontId="2"/>
  </si>
  <si>
    <t>PBJ</t>
    <phoneticPr fontId="2"/>
  </si>
  <si>
    <t>ﾊﾟﾌﾞﾘｯｸﾋﾞｼﾞﾈｽｼﾞｬﾊﾟﾝ</t>
    <phoneticPr fontId="2"/>
  </si>
  <si>
    <t>ニッパツ</t>
    <phoneticPr fontId="2"/>
  </si>
  <si>
    <t>ﾆｯﾊﾟﾂ</t>
    <phoneticPr fontId="2"/>
  </si>
  <si>
    <t>びわこ成蹊スポーツ大学</t>
    <phoneticPr fontId="2"/>
  </si>
  <si>
    <t>ﾋﾞﾜｺｾｲｹｲｽﾎﾟｰﾂﾀﾞｲｶﾞｸ</t>
    <phoneticPr fontId="2"/>
  </si>
  <si>
    <t>びわこ成蹊スポーツ大</t>
    <phoneticPr fontId="2"/>
  </si>
  <si>
    <t>レジェンズ</t>
    <phoneticPr fontId="2"/>
  </si>
  <si>
    <t>ﾚｼﾞｪﾝｽﾞ</t>
    <phoneticPr fontId="2"/>
  </si>
  <si>
    <t>九電工</t>
    <phoneticPr fontId="2"/>
  </si>
  <si>
    <t>前川整形外科</t>
  </si>
  <si>
    <t>ﾏｴｶﾜｾｲｹｲｹﾞｶ</t>
    <phoneticPr fontId="2"/>
  </si>
  <si>
    <t>徳山大学</t>
  </si>
  <si>
    <t>ﾄｸﾔﾏﾀﾞｲｶﾞｸ</t>
    <phoneticPr fontId="2"/>
  </si>
  <si>
    <t>徳山大</t>
    <phoneticPr fontId="2"/>
  </si>
  <si>
    <t>福岡マスターズ</t>
  </si>
  <si>
    <t>ﾌｸｵｶﾏｽﾀｰｽﾞ</t>
    <phoneticPr fontId="2"/>
  </si>
  <si>
    <t>福岡市役所</t>
  </si>
  <si>
    <t>ﾌｸｵｶｼﾔｸｼｮ</t>
    <phoneticPr fontId="2"/>
  </si>
  <si>
    <t>福岡市陸協</t>
    <phoneticPr fontId="2"/>
  </si>
  <si>
    <t>ﾌｸｵｶｼﾘｸｷｮｳ</t>
    <phoneticPr fontId="2"/>
  </si>
  <si>
    <t>福岡大学クラブ</t>
    <phoneticPr fontId="2"/>
  </si>
  <si>
    <t>ﾌｸｵｶﾀﾞｲｶﾞｸｸﾗﾌﾞ</t>
    <phoneticPr fontId="2"/>
  </si>
  <si>
    <t>福岡陸協</t>
    <phoneticPr fontId="2"/>
  </si>
  <si>
    <t>ﾌｸｵｶﾘｯｷｮｳ</t>
    <phoneticPr fontId="2"/>
  </si>
  <si>
    <t>柳川ASC</t>
    <phoneticPr fontId="2"/>
  </si>
  <si>
    <t>ﾔﾅｶﾞﾜｴｰｴｽｼｰ</t>
    <phoneticPr fontId="2"/>
  </si>
  <si>
    <t>02</t>
  </si>
  <si>
    <t>01</t>
  </si>
  <si>
    <t>男子</t>
    <rPh sb="0" eb="2">
      <t xml:space="preserve">ダンシ </t>
    </rPh>
    <phoneticPr fontId="2"/>
  </si>
  <si>
    <t>女子</t>
    <rPh sb="0" eb="2">
      <t xml:space="preserve">ジョシ </t>
    </rPh>
    <phoneticPr fontId="2"/>
  </si>
  <si>
    <t>アルファベット(生年月日)</t>
    <rPh sb="8" eb="12">
      <t>セイネンガッピ</t>
    </rPh>
    <phoneticPr fontId="2"/>
  </si>
  <si>
    <t>GAKUREN Tarou (01)</t>
    <phoneticPr fontId="2"/>
  </si>
  <si>
    <t>GAKUREN Zirou (02)</t>
    <phoneticPr fontId="2"/>
  </si>
  <si>
    <t>110mH</t>
    <phoneticPr fontId="2"/>
  </si>
  <si>
    <t>03400</t>
    <phoneticPr fontId="2"/>
  </si>
  <si>
    <t>100mH</t>
    <phoneticPr fontId="2"/>
  </si>
  <si>
    <t>04400</t>
    <phoneticPr fontId="2"/>
  </si>
  <si>
    <t>400mH</t>
    <phoneticPr fontId="2"/>
  </si>
  <si>
    <t>03700</t>
    <phoneticPr fontId="2"/>
  </si>
  <si>
    <t>走高跳</t>
    <rPh sb="0" eb="3">
      <t>ハシリタカトビ</t>
    </rPh>
    <phoneticPr fontId="2"/>
  </si>
  <si>
    <t>07100</t>
    <phoneticPr fontId="2"/>
  </si>
  <si>
    <t>棒高跳</t>
    <rPh sb="0" eb="3">
      <t>ボウタカトビ</t>
    </rPh>
    <phoneticPr fontId="2"/>
  </si>
  <si>
    <t>07200</t>
    <phoneticPr fontId="2"/>
  </si>
  <si>
    <t>走幅跳</t>
    <rPh sb="0" eb="3">
      <t>ソウハバトビ</t>
    </rPh>
    <phoneticPr fontId="2"/>
  </si>
  <si>
    <t>07300</t>
    <phoneticPr fontId="2"/>
  </si>
  <si>
    <t>07400</t>
    <phoneticPr fontId="2"/>
  </si>
  <si>
    <t>ﾌﾘｶﾞﾅ</t>
    <phoneticPr fontId="2"/>
  </si>
  <si>
    <t>大学名</t>
    <rPh sb="0" eb="3">
      <t>ダイガクメイ</t>
    </rPh>
    <phoneticPr fontId="2"/>
  </si>
  <si>
    <t>大会名</t>
    <rPh sb="0" eb="2">
      <t>タイカイ</t>
    </rPh>
    <rPh sb="2" eb="3">
      <t>メイ</t>
    </rPh>
    <phoneticPr fontId="2"/>
  </si>
  <si>
    <t>期日</t>
    <rPh sb="0" eb="2">
      <t>キジツ</t>
    </rPh>
    <phoneticPr fontId="2"/>
  </si>
  <si>
    <t>登録選手</t>
    <rPh sb="0" eb="2">
      <t>トウロク</t>
    </rPh>
    <rPh sb="2" eb="4">
      <t>センシュ</t>
    </rPh>
    <phoneticPr fontId="2"/>
  </si>
  <si>
    <t>名前</t>
    <rPh sb="0" eb="2">
      <t>ナマエ</t>
    </rPh>
    <phoneticPr fontId="2"/>
  </si>
  <si>
    <t>登録陸協</t>
    <rPh sb="0" eb="2">
      <t>トウロク</t>
    </rPh>
    <rPh sb="2" eb="4">
      <t>リクキョウ</t>
    </rPh>
    <phoneticPr fontId="2"/>
  </si>
  <si>
    <t>※備考：</t>
    <rPh sb="1" eb="3">
      <t>ビコウ</t>
    </rPh>
    <phoneticPr fontId="2"/>
  </si>
  <si>
    <t>リレー</t>
    <phoneticPr fontId="2"/>
  </si>
  <si>
    <t>走高跳</t>
    <phoneticPr fontId="2"/>
  </si>
  <si>
    <t>棒高跳</t>
    <phoneticPr fontId="2"/>
  </si>
  <si>
    <t>走幅跳</t>
    <phoneticPr fontId="2"/>
  </si>
  <si>
    <t>三段跳</t>
    <phoneticPr fontId="2"/>
  </si>
  <si>
    <t>砲丸投</t>
    <phoneticPr fontId="2"/>
  </si>
  <si>
    <t>円盤投</t>
    <phoneticPr fontId="2"/>
  </si>
  <si>
    <t>ハンマー投</t>
    <phoneticPr fontId="2"/>
  </si>
  <si>
    <t>やり投</t>
    <phoneticPr fontId="2"/>
  </si>
  <si>
    <t>リレー（男子）</t>
    <rPh sb="4" eb="6">
      <t>ダンシ</t>
    </rPh>
    <phoneticPr fontId="2"/>
  </si>
  <si>
    <t>TM</t>
    <phoneticPr fontId="2"/>
  </si>
  <si>
    <t>S4</t>
    <phoneticPr fontId="2"/>
  </si>
  <si>
    <t>S5</t>
    <phoneticPr fontId="2"/>
  </si>
  <si>
    <t>S6</t>
    <phoneticPr fontId="2"/>
  </si>
  <si>
    <t>4×100mR</t>
    <phoneticPr fontId="2"/>
  </si>
  <si>
    <t>4×400mR</t>
    <phoneticPr fontId="2"/>
  </si>
  <si>
    <t>リレー（女子）</t>
    <rPh sb="4" eb="6">
      <t>ジョシ</t>
    </rPh>
    <phoneticPr fontId="2"/>
  </si>
  <si>
    <t>〇</t>
  </si>
  <si>
    <t>〇</t>
    <phoneticPr fontId="2"/>
  </si>
  <si>
    <t>様式Ⅱ確認用(4×100)</t>
  </si>
  <si>
    <t>様式Ⅱ確認用(4×100)</t>
    <rPh sb="0" eb="2">
      <t>ヨウシキ</t>
    </rPh>
    <rPh sb="3" eb="6">
      <t>カクニンヨウ</t>
    </rPh>
    <phoneticPr fontId="2"/>
  </si>
  <si>
    <t>様式Ⅱ確認用(4×400)</t>
  </si>
  <si>
    <t>様式Ⅱ確認用(4×400)</t>
    <rPh sb="0" eb="2">
      <t>ヨウシキ</t>
    </rPh>
    <rPh sb="3" eb="6">
      <t>カクニンヨウ</t>
    </rPh>
    <phoneticPr fontId="2"/>
  </si>
  <si>
    <t>男子四継</t>
    <rPh sb="0" eb="2">
      <t>ダンシ</t>
    </rPh>
    <rPh sb="2" eb="3">
      <t>ヨン</t>
    </rPh>
    <rPh sb="3" eb="4">
      <t>ケイ</t>
    </rPh>
    <phoneticPr fontId="2"/>
  </si>
  <si>
    <t>男子マイル</t>
    <rPh sb="0" eb="2">
      <t>ダンシ</t>
    </rPh>
    <phoneticPr fontId="2"/>
  </si>
  <si>
    <t>女子四継</t>
    <rPh sb="0" eb="2">
      <t>ジョシ</t>
    </rPh>
    <rPh sb="2" eb="3">
      <t>ヨン</t>
    </rPh>
    <rPh sb="3" eb="4">
      <t>ケイ</t>
    </rPh>
    <phoneticPr fontId="2"/>
  </si>
  <si>
    <t>女子マイル</t>
    <rPh sb="0" eb="2">
      <t>ジョシ</t>
    </rPh>
    <phoneticPr fontId="2"/>
  </si>
  <si>
    <t>04600</t>
    <phoneticPr fontId="2"/>
  </si>
  <si>
    <t>今村病院</t>
    <phoneticPr fontId="2"/>
  </si>
  <si>
    <t>ｲﾏﾑﾗﾋﾞｮｳｲﾝ</t>
    <phoneticPr fontId="2"/>
  </si>
  <si>
    <t>luster</t>
    <phoneticPr fontId="2"/>
  </si>
  <si>
    <t>ﾗｽﾀｰ</t>
    <phoneticPr fontId="2"/>
  </si>
  <si>
    <t>Luster</t>
    <phoneticPr fontId="2"/>
  </si>
  <si>
    <t>※備考：</t>
    <phoneticPr fontId="2"/>
  </si>
  <si>
    <t>団体名</t>
    <rPh sb="0" eb="3">
      <t>ダンタイメイ</t>
    </rPh>
    <phoneticPr fontId="2"/>
  </si>
  <si>
    <t xml:space="preserve">北九州RiC </t>
  </si>
  <si>
    <t>スポーツテクノ和広</t>
    <rPh sb="7" eb="8">
      <t>ワ</t>
    </rPh>
    <rPh sb="8" eb="9">
      <t>ヒロ</t>
    </rPh>
    <phoneticPr fontId="2"/>
  </si>
  <si>
    <t>ｽﾎﾟｰﾂﾃｸﾉﾜｺｳ</t>
  </si>
  <si>
    <t>スポーツテクノ和広</t>
  </si>
  <si>
    <t>ｷﾀｷｭｳｼｭｳﾘｯｸ</t>
  </si>
  <si>
    <t>北九州RiC</t>
  </si>
  <si>
    <t>学連　次郎</t>
    <rPh sb="0" eb="2">
      <t>ガクレン</t>
    </rPh>
    <rPh sb="3" eb="5">
      <t>ジロウ</t>
    </rPh>
    <phoneticPr fontId="2"/>
  </si>
  <si>
    <t>福岡県</t>
    <rPh sb="0" eb="3">
      <t>フクオカケン</t>
    </rPh>
    <phoneticPr fontId="2"/>
  </si>
  <si>
    <t>学連　貞子</t>
    <rPh sb="0" eb="2">
      <t>ガクレン</t>
    </rPh>
    <rPh sb="3" eb="5">
      <t>サダコ</t>
    </rPh>
    <phoneticPr fontId="2"/>
  </si>
  <si>
    <t>※備考：</t>
  </si>
  <si>
    <t>※備考：</t>
    <phoneticPr fontId="2"/>
  </si>
  <si>
    <t>10000m</t>
    <phoneticPr fontId="2"/>
  </si>
  <si>
    <t>01200</t>
    <phoneticPr fontId="2"/>
  </si>
  <si>
    <t>団体名英字</t>
    <rPh sb="0" eb="3">
      <t>ダンタイメイ</t>
    </rPh>
    <rPh sb="3" eb="5">
      <t>エイジ</t>
    </rPh>
    <phoneticPr fontId="2"/>
  </si>
  <si>
    <t>010922</t>
    <phoneticPr fontId="2"/>
  </si>
  <si>
    <t>021108</t>
    <phoneticPr fontId="2"/>
  </si>
  <si>
    <t>※生年月日の西暦は下2桁を記入してください。</t>
  </si>
  <si>
    <t>※生年月日の西暦は下2桁を記入してください。</t>
    <rPh sb="1" eb="5">
      <t>セイネンガッピ</t>
    </rPh>
    <rPh sb="6" eb="8">
      <t>セイレキ</t>
    </rPh>
    <rPh sb="9" eb="10">
      <t>シタ</t>
    </rPh>
    <rPh sb="11" eb="12">
      <t>ケタ</t>
    </rPh>
    <rPh sb="13" eb="15">
      <t>キニュウ</t>
    </rPh>
    <phoneticPr fontId="2"/>
  </si>
  <si>
    <t>010922</t>
    <phoneticPr fontId="2"/>
  </si>
  <si>
    <t>021109</t>
    <phoneticPr fontId="2"/>
  </si>
  <si>
    <t>GAKUREN Hanako (01)</t>
    <phoneticPr fontId="2"/>
  </si>
  <si>
    <t>GAKUREN Sadako (02)</t>
    <phoneticPr fontId="2"/>
  </si>
  <si>
    <t>登録番号の下3桁</t>
    <rPh sb="0" eb="4">
      <t>トウロクバンゴウ</t>
    </rPh>
    <rPh sb="5" eb="6">
      <t>シタ</t>
    </rPh>
    <rPh sb="7" eb="8">
      <t>ケタ</t>
    </rPh>
    <phoneticPr fontId="2"/>
  </si>
  <si>
    <t>生年月日</t>
    <rPh sb="0" eb="4">
      <t>セイネンガッピ</t>
    </rPh>
    <phoneticPr fontId="2"/>
  </si>
  <si>
    <t>数字を3桁に</t>
    <rPh sb="0" eb="2">
      <t>スウジ</t>
    </rPh>
    <rPh sb="4" eb="5">
      <t>ケタ</t>
    </rPh>
    <phoneticPr fontId="2"/>
  </si>
  <si>
    <t>英字</t>
    <rPh sb="0" eb="2">
      <t>エイジ</t>
    </rPh>
    <phoneticPr fontId="2"/>
  </si>
  <si>
    <t>団体名</t>
    <rPh sb="0" eb="3">
      <t xml:space="preserve">ダンタイメイ </t>
    </rPh>
    <phoneticPr fontId="1"/>
  </si>
  <si>
    <t>団体コード</t>
    <rPh sb="0" eb="2">
      <t xml:space="preserve">ダンタイ </t>
    </rPh>
    <phoneticPr fontId="1"/>
  </si>
  <si>
    <t>大学略名</t>
    <rPh sb="0" eb="2">
      <t xml:space="preserve">ダイガク </t>
    </rPh>
    <rPh sb="2" eb="4">
      <t xml:space="preserve">リャクメイ </t>
    </rPh>
    <phoneticPr fontId="1"/>
  </si>
  <si>
    <t>ﾀﾞﾝﾀｲﾒｲ</t>
  </si>
  <si>
    <t>活水女子大</t>
  </si>
  <si>
    <t>久留米大学</t>
  </si>
  <si>
    <t>492276</t>
  </si>
  <si>
    <t>久留米大</t>
  </si>
  <si>
    <t>宮崎大</t>
  </si>
  <si>
    <t>九州共立大</t>
  </si>
  <si>
    <t>九州情報大</t>
  </si>
  <si>
    <t>佐賀大</t>
  </si>
  <si>
    <t>産業医科大</t>
  </si>
  <si>
    <t>鹿屋体育大</t>
  </si>
  <si>
    <t>鹿児島大</t>
  </si>
  <si>
    <t>西南学院大</t>
  </si>
  <si>
    <t>ﾆｼﾆﾎﾝｺｳｷﾞｮｳﾀﾞｲｶﾞｸ</t>
  </si>
  <si>
    <t>西日本工業大</t>
  </si>
  <si>
    <t>折尾愛真短大</t>
  </si>
  <si>
    <t>福岡大</t>
  </si>
  <si>
    <t>熊本大学</t>
  </si>
  <si>
    <t>490074</t>
  </si>
  <si>
    <t>492287</t>
  </si>
  <si>
    <t>西九州大</t>
  </si>
  <si>
    <t>大分大</t>
  </si>
  <si>
    <t>第一工科大学</t>
  </si>
  <si>
    <t>ﾀﾞｲｲﾁｺｳｶﾀﾞｲｶﾞｸ</t>
  </si>
  <si>
    <t>第一工科大</t>
  </si>
  <si>
    <t>日本経済大学</t>
  </si>
  <si>
    <t>ﾆﾎﾝｹｲｻﾞｲﾀﾞｲｶﾞｸ</t>
  </si>
  <si>
    <t>492278</t>
  </si>
  <si>
    <t>日本経済大</t>
  </si>
  <si>
    <t>福岡教育大</t>
  </si>
  <si>
    <t>福岡女子大学</t>
  </si>
  <si>
    <t>ﾌｸｵｶｼﾞｮｼﾀﾞｲｶﾞｸ</t>
  </si>
  <si>
    <t>491030</t>
  </si>
  <si>
    <t>福岡女子大</t>
  </si>
  <si>
    <t>九州工業大</t>
  </si>
  <si>
    <t>九州大</t>
  </si>
  <si>
    <t>久留米工業高等専門学校</t>
  </si>
  <si>
    <t>ｸﾙﾒｺｳｷﾞｮｳｺｳﾄｳｾﾝﾓﾝｶﾞｯｺｳ</t>
  </si>
  <si>
    <t>496045</t>
  </si>
  <si>
    <t>久留米工業高専</t>
  </si>
  <si>
    <t>ﾐﾔｻﾞｷｺｳﾘﾂﾀﾞｲｶﾞｸ</t>
  </si>
  <si>
    <t>宮崎公立大</t>
  </si>
  <si>
    <t>宮崎産業経営大</t>
  </si>
  <si>
    <t>九州国際大</t>
    <rPh sb="0" eb="2">
      <t>キュウシュウ</t>
    </rPh>
    <rPh sb="2" eb="4">
      <t>コクサイ</t>
    </rPh>
    <rPh sb="4" eb="5">
      <t>ダイ</t>
    </rPh>
    <phoneticPr fontId="1"/>
  </si>
  <si>
    <t>ｷｭｳｼｭｳﾎｹﾝﾌｸｼﾀﾞｲｶﾞｸ</t>
  </si>
  <si>
    <t>九州保健福祉大</t>
  </si>
  <si>
    <t>ｻｾﾎﾞｺｳｷﾞｮｳｺｳﾄｳｾﾝﾓﾝｶﾞｯｺｳ</t>
  </si>
  <si>
    <t>496048</t>
  </si>
  <si>
    <t>佐世保工業高専</t>
  </si>
  <si>
    <t>志學館大</t>
  </si>
  <si>
    <t>鹿児島工業高専</t>
  </si>
  <si>
    <t>大分工業高専</t>
  </si>
  <si>
    <t>北九州高専</t>
    <rPh sb="3" eb="5">
      <t>コウセン</t>
    </rPh>
    <phoneticPr fontId="9"/>
  </si>
  <si>
    <t>長崎国際大</t>
  </si>
  <si>
    <t>九州産業大</t>
  </si>
  <si>
    <t>492295</t>
  </si>
  <si>
    <t>鹿児島国際大</t>
  </si>
  <si>
    <t>ﾅｶﾞｻｷｿｳｺﾞｳｶｶﾞｸﾀﾞｲｶﾞｸ</t>
  </si>
  <si>
    <t>長崎総合科学大</t>
  </si>
  <si>
    <t>日本文理大</t>
  </si>
  <si>
    <t>琉球大</t>
  </si>
  <si>
    <t>都城工業高等専門学校</t>
    <rPh sb="0" eb="1">
      <t>ミヤコ</t>
    </rPh>
    <rPh sb="1" eb="2">
      <t>ジョウ</t>
    </rPh>
    <rPh sb="2" eb="4">
      <t>コウギョウ</t>
    </rPh>
    <rPh sb="4" eb="6">
      <t>コウトウ</t>
    </rPh>
    <rPh sb="6" eb="10">
      <t>センモンガッコウ</t>
    </rPh>
    <phoneticPr fontId="1"/>
  </si>
  <si>
    <t>都城工業高専</t>
    <rPh sb="0" eb="2">
      <t>ミヤコノジョウ</t>
    </rPh>
    <rPh sb="2" eb="6">
      <t>コウギョウコウセン</t>
    </rPh>
    <phoneticPr fontId="1"/>
  </si>
  <si>
    <t>東海大学九州</t>
    <rPh sb="0" eb="4">
      <t>トウカイダイガク</t>
    </rPh>
    <rPh sb="4" eb="6">
      <t>キュウシュウ</t>
    </rPh>
    <phoneticPr fontId="1"/>
  </si>
  <si>
    <t>東海大九州</t>
    <rPh sb="0" eb="3">
      <t>トウカイダイ</t>
    </rPh>
    <rPh sb="3" eb="5">
      <t>キュウシュウ</t>
    </rPh>
    <phoneticPr fontId="1"/>
  </si>
  <si>
    <t>熊本県立大学</t>
    <rPh sb="0" eb="6">
      <t>クマモトケンリツダイガク</t>
    </rPh>
    <phoneticPr fontId="1"/>
  </si>
  <si>
    <t>熊本県立大</t>
    <rPh sb="0" eb="5">
      <t>クマモトケンリツダイ</t>
    </rPh>
    <phoneticPr fontId="1"/>
  </si>
  <si>
    <t>福岡工業大学</t>
    <rPh sb="0" eb="6">
      <t>フクオカコウギョウダイガク</t>
    </rPh>
    <phoneticPr fontId="1"/>
  </si>
  <si>
    <t>福岡工業大</t>
    <rPh sb="0" eb="5">
      <t>フクオカコウギョウダイ</t>
    </rPh>
    <phoneticPr fontId="1"/>
  </si>
  <si>
    <t>ｷｭｳｼｭｳｼﾞｮｼﾀﾞｲｶﾞｸ</t>
  </si>
  <si>
    <t>九州女子大</t>
    <rPh sb="0" eb="5">
      <t>キュウシュウジョシダイ</t>
    </rPh>
    <phoneticPr fontId="1"/>
  </si>
  <si>
    <t>九州歯科大学</t>
    <rPh sb="0" eb="6">
      <t>キュウシュウシカダイガク</t>
    </rPh>
    <phoneticPr fontId="1"/>
  </si>
  <si>
    <t>北九州市立大</t>
  </si>
  <si>
    <t>長崎県立大</t>
  </si>
  <si>
    <t>ﾐﾔｺﾉｼﾞｮｳｺｳｷﾞｮｳｾﾝﾓﾝｺｳﾄｳｶﾞｯｺｳ</t>
  </si>
  <si>
    <t>496051</t>
  </si>
  <si>
    <t>ﾄｳｶｲﾀﾞｲｶﾞｸｷｭｳｼｭｳ</t>
  </si>
  <si>
    <t>ｸﾏﾓﾄｹﾝﾘﾂﾀﾞｲｶﾞｸ</t>
  </si>
  <si>
    <t>491032</t>
  </si>
  <si>
    <t>ﾌｸｵｶｺｳｷﾞｮｳﾀﾞｲｶﾞｸ</t>
  </si>
  <si>
    <t>九州女子大学</t>
  </si>
  <si>
    <t>492275</t>
  </si>
  <si>
    <t>Kwassui Women’s University</t>
  </si>
  <si>
    <t>Kurume University</t>
  </si>
  <si>
    <t>University of Miyazaki</t>
  </si>
  <si>
    <t>Kyushu Kyoritsu University</t>
  </si>
  <si>
    <t>Kyushu Institute of Information Sciences</t>
  </si>
  <si>
    <t>Saga University</t>
  </si>
  <si>
    <t>University of Occupational and Environmental Health, Japan</t>
  </si>
  <si>
    <t>National Institute of Fitness and Sports in Kanoya</t>
  </si>
  <si>
    <t>Kagoshima University</t>
  </si>
  <si>
    <t>Seinan Gakuin University</t>
  </si>
  <si>
    <t>Nishinippon Institute of Technology</t>
  </si>
  <si>
    <t>Orio Aishin Junior College</t>
  </si>
  <si>
    <t>Meio University</t>
  </si>
  <si>
    <t>Fukuoka University</t>
  </si>
  <si>
    <t>Kumamoto Gakuen University</t>
  </si>
  <si>
    <t>Kumamoto University</t>
  </si>
  <si>
    <t>Nishikyushu University</t>
  </si>
  <si>
    <t>Oita University</t>
  </si>
  <si>
    <t>Daiichi Institute of Technology</t>
  </si>
  <si>
    <t>Japan University of Economics</t>
  </si>
  <si>
    <t>University of Teacher Education Fukuoka</t>
  </si>
  <si>
    <t>Fukuoka Women’s University</t>
  </si>
  <si>
    <t>Kyushu Institute of Technology</t>
  </si>
  <si>
    <t>Kyushu University</t>
  </si>
  <si>
    <t>National Institute of Technology, Kurume College</t>
  </si>
  <si>
    <t>Miyazaki Municipal University</t>
  </si>
  <si>
    <t>Miyazaki Sangyo-keiei University</t>
  </si>
  <si>
    <t>Okinawa International University</t>
  </si>
  <si>
    <t>Okinawa University</t>
  </si>
  <si>
    <t>Kyushu International University</t>
  </si>
  <si>
    <t>Kyushu University of Health and Welfare</t>
  </si>
  <si>
    <t>National Institute of Technology, Sasebo College</t>
  </si>
  <si>
    <t>Shigakukan University</t>
  </si>
  <si>
    <t>National Institute of Technology, Kagoshima College</t>
  </si>
  <si>
    <t>National Institute of Technology, Oita College</t>
  </si>
  <si>
    <t>National Institute of Technology, Kitakyushu College</t>
  </si>
  <si>
    <t>The University of Kitakyushu</t>
  </si>
  <si>
    <t>Nagasaki International University</t>
  </si>
  <si>
    <t>Kyushu Sangyo University</t>
  </si>
  <si>
    <t>The International University of Kagoshima</t>
  </si>
  <si>
    <t>Nagasaki Institute of Applied Science</t>
  </si>
  <si>
    <t>Nagasaki University</t>
  </si>
  <si>
    <t>Nippon Bunri University</t>
  </si>
  <si>
    <t>University of Nagasaki</t>
  </si>
  <si>
    <t>University of the Ryukyus</t>
  </si>
  <si>
    <t>Tokai Univ. Kumamoto</t>
  </si>
  <si>
    <t>National Institute of Technology, Miyakonojo College</t>
  </si>
  <si>
    <t>Prefectural University of Kumamoto</t>
  </si>
  <si>
    <t>Fukuoka Institute of Technology</t>
  </si>
  <si>
    <t>Kyushu Women’s University</t>
  </si>
  <si>
    <t>N3</t>
    <phoneticPr fontId="2"/>
  </si>
  <si>
    <t>ARITA UNITED FUKUOKA</t>
    <phoneticPr fontId="2"/>
  </si>
  <si>
    <t>ｱﾘﾀﾕﾅｲﾃｯﾄﾞﾌｸｵｶ</t>
    <phoneticPr fontId="2"/>
  </si>
  <si>
    <t>YAMASHIN</t>
    <phoneticPr fontId="2"/>
  </si>
  <si>
    <t>ﾔﾏｼﾝ</t>
    <phoneticPr fontId="2"/>
  </si>
  <si>
    <t>九州大学医学部陸上部</t>
    <rPh sb="0" eb="4">
      <t>キュウシュウダイガク</t>
    </rPh>
    <rPh sb="4" eb="7">
      <t>イガクブ</t>
    </rPh>
    <rPh sb="7" eb="9">
      <t>リクジョウ</t>
    </rPh>
    <rPh sb="9" eb="10">
      <t>ブ</t>
    </rPh>
    <phoneticPr fontId="2"/>
  </si>
  <si>
    <t>ｷｭｳｼｭｳﾀﾞｲｶﾞｸｲｶﾞｸﾌﾞﾘｸｼﾞｮｳﾌﾞ</t>
    <phoneticPr fontId="2"/>
  </si>
  <si>
    <t>九州大医学部</t>
    <rPh sb="0" eb="3">
      <t>キュウシュウダイ</t>
    </rPh>
    <rPh sb="3" eb="5">
      <t>イガク</t>
    </rPh>
    <rPh sb="5" eb="6">
      <t>ブ</t>
    </rPh>
    <phoneticPr fontId="2"/>
  </si>
  <si>
    <t>日本経済大学AC</t>
    <rPh sb="0" eb="6">
      <t>ニホンケイザイダイガク</t>
    </rPh>
    <phoneticPr fontId="2"/>
  </si>
  <si>
    <t>ﾆﾎﾝｹｲｻﾞｲﾀﾞｲｶﾞｸｴｰｼｰ</t>
    <phoneticPr fontId="2"/>
  </si>
  <si>
    <t>LTC</t>
    <phoneticPr fontId="2"/>
  </si>
  <si>
    <t>ｴﾙﾃｨｰｼｰ</t>
    <phoneticPr fontId="2"/>
  </si>
  <si>
    <t>日本製鉄</t>
    <rPh sb="0" eb="4">
      <t>ニホンセイテツ</t>
    </rPh>
    <phoneticPr fontId="2"/>
  </si>
  <si>
    <t>ﾆﾎﾝｾｲﾃﾂ</t>
    <phoneticPr fontId="2"/>
  </si>
  <si>
    <t>BTAC</t>
    <phoneticPr fontId="2"/>
  </si>
  <si>
    <t>ﾎﾞﾙﾄﾃｰﾌﾟｼﾞｬﾊﾟﾝｱｽﾘｰﾄｸﾗﾌﾞ</t>
  </si>
  <si>
    <t>セレッソAC</t>
    <phoneticPr fontId="2"/>
  </si>
  <si>
    <t>ｾﾚｯｿｴｰｼｰ</t>
    <phoneticPr fontId="2"/>
  </si>
  <si>
    <t>ｷｭｳｼｭｳｼｶﾀﾞｲｶﾞｸ</t>
    <phoneticPr fontId="2"/>
  </si>
  <si>
    <t>九州歯科大</t>
    <rPh sb="0" eb="5">
      <t>キュウシュウシカダイ</t>
    </rPh>
    <phoneticPr fontId="2"/>
  </si>
  <si>
    <t>40</t>
    <phoneticPr fontId="2"/>
  </si>
  <si>
    <t>Kyushu Dental University</t>
    <phoneticPr fontId="2"/>
  </si>
  <si>
    <t>西日本シティ銀行　港町支店</t>
    <rPh sb="0" eb="1">
      <t>ニシ</t>
    </rPh>
    <rPh sb="1" eb="3">
      <t>ニホン</t>
    </rPh>
    <rPh sb="6" eb="8">
      <t>ギンコウ</t>
    </rPh>
    <rPh sb="9" eb="11">
      <t>ミナトマチ</t>
    </rPh>
    <rPh sb="11" eb="13">
      <t>シテン</t>
    </rPh>
    <phoneticPr fontId="2"/>
  </si>
  <si>
    <t>口座番号　3081599</t>
    <rPh sb="0" eb="4">
      <t>コウザバンゴウ</t>
    </rPh>
    <phoneticPr fontId="2"/>
  </si>
  <si>
    <t>九州学生陸上競技連盟　会計　丸林　奎斗</t>
    <rPh sb="0" eb="10">
      <t>キュウシュウガクセイリクジョウキョウギレンメイ</t>
    </rPh>
    <rPh sb="11" eb="13">
      <t>カイケイ</t>
    </rPh>
    <rPh sb="14" eb="16">
      <t>マルバヤシ</t>
    </rPh>
    <rPh sb="17" eb="18">
      <t>ケイ</t>
    </rPh>
    <rPh sb="18" eb="19">
      <t>ト</t>
    </rPh>
    <phoneticPr fontId="2"/>
  </si>
  <si>
    <t>第８回九州学生陸上競技新人選手権大会　申込</t>
    <rPh sb="0" eb="1">
      <t>ダイ</t>
    </rPh>
    <rPh sb="2" eb="3">
      <t>カイ</t>
    </rPh>
    <rPh sb="3" eb="5">
      <t>キュウシュウ</t>
    </rPh>
    <rPh sb="5" eb="7">
      <t>ガクセイ</t>
    </rPh>
    <rPh sb="7" eb="9">
      <t>リクジョウ</t>
    </rPh>
    <rPh sb="9" eb="11">
      <t>キョウギ</t>
    </rPh>
    <rPh sb="11" eb="13">
      <t>シンジン</t>
    </rPh>
    <rPh sb="13" eb="16">
      <t>センシュケン</t>
    </rPh>
    <rPh sb="16" eb="18">
      <t>タイカイ</t>
    </rPh>
    <rPh sb="19" eb="21">
      <t>モウシコミ</t>
    </rPh>
    <phoneticPr fontId="2"/>
  </si>
  <si>
    <t>第8回九州学生陸上競技新人選手権大会　男子申込</t>
    <rPh sb="0" eb="1">
      <t>ダイ</t>
    </rPh>
    <rPh sb="2" eb="3">
      <t>カイ</t>
    </rPh>
    <rPh sb="3" eb="11">
      <t>キュウシュウガクセイリクジョウキョウギ</t>
    </rPh>
    <rPh sb="11" eb="16">
      <t>シンジンセンシュケン</t>
    </rPh>
    <rPh sb="16" eb="18">
      <t>タイカイ</t>
    </rPh>
    <rPh sb="19" eb="21">
      <t>ダンシ</t>
    </rPh>
    <rPh sb="21" eb="23">
      <t>モウシコミ</t>
    </rPh>
    <phoneticPr fontId="2"/>
  </si>
  <si>
    <t>第8回九州学生陸上競技新人選手権大会　男子リレー個票</t>
    <rPh sb="0" eb="1">
      <t>ダイ</t>
    </rPh>
    <rPh sb="2" eb="3">
      <t>カイ</t>
    </rPh>
    <rPh sb="3" eb="16">
      <t>キュウシュウガクセイリクジョウキョウギシンジンセンシュケン</t>
    </rPh>
    <rPh sb="16" eb="18">
      <t>タイカイ</t>
    </rPh>
    <rPh sb="19" eb="21">
      <t>ダンシ</t>
    </rPh>
    <rPh sb="24" eb="26">
      <t>コヒョウ</t>
    </rPh>
    <phoneticPr fontId="2"/>
  </si>
  <si>
    <t>第8回九州学生陸上競技新人大会　男子4×100mR①</t>
    <rPh sb="0" eb="1">
      <t>ダイ</t>
    </rPh>
    <rPh sb="2" eb="13">
      <t>カイキュウシュウガクセイリクジョウキョウギシンジン</t>
    </rPh>
    <rPh sb="13" eb="15">
      <t>タイカイ</t>
    </rPh>
    <phoneticPr fontId="2"/>
  </si>
  <si>
    <t>第8回九州学生陸上競技新人大会　男子4×400mR①</t>
    <rPh sb="0" eb="1">
      <t>ダイ</t>
    </rPh>
    <rPh sb="2" eb="13">
      <t>カイキュウシュウガクセイリクジョウキョウギシンジン</t>
    </rPh>
    <rPh sb="13" eb="15">
      <t>タイカイ</t>
    </rPh>
    <phoneticPr fontId="2"/>
  </si>
  <si>
    <t>第8回九州学生陸上競技新人大会　男子リレー個票</t>
    <rPh sb="0" eb="1">
      <t>ダイ</t>
    </rPh>
    <rPh sb="2" eb="13">
      <t>カイキュウシュウガクセイリクジョウキョウギシンジン</t>
    </rPh>
    <rPh sb="13" eb="15">
      <t>タイカイ</t>
    </rPh>
    <rPh sb="16" eb="18">
      <t>ダンシ</t>
    </rPh>
    <rPh sb="21" eb="23">
      <t>コヒョウ</t>
    </rPh>
    <phoneticPr fontId="2"/>
  </si>
  <si>
    <t>第8回九州学生陸上競技新人大会　男子4×100mR②</t>
    <rPh sb="0" eb="1">
      <t>ダイ</t>
    </rPh>
    <rPh sb="2" eb="13">
      <t>カイキュウシュウガクセイリクジョウキョウギシンジン</t>
    </rPh>
    <rPh sb="13" eb="15">
      <t>タイカイ</t>
    </rPh>
    <phoneticPr fontId="2"/>
  </si>
  <si>
    <t>第8回九州学生陸上競技新人大会　男子4×400mR②</t>
    <rPh sb="0" eb="1">
      <t>ダイ</t>
    </rPh>
    <rPh sb="2" eb="13">
      <t>カイキュウシュウガクセイリクジョウキョウギシンジン</t>
    </rPh>
    <rPh sb="13" eb="15">
      <t>タイカイ</t>
    </rPh>
    <phoneticPr fontId="2"/>
  </si>
  <si>
    <t>第8回九州学生陸上競技新人大会　男子4×100mR③</t>
    <rPh sb="0" eb="1">
      <t>ダイ</t>
    </rPh>
    <rPh sb="2" eb="13">
      <t>カイキュウシュウガクセイリクジョウキョウギシンジン</t>
    </rPh>
    <rPh sb="13" eb="15">
      <t>タイカイ</t>
    </rPh>
    <phoneticPr fontId="2"/>
  </si>
  <si>
    <t>第8回九州学生陸上競技新人大会　男子4×400mR③</t>
    <rPh sb="0" eb="1">
      <t>ダイ</t>
    </rPh>
    <rPh sb="2" eb="13">
      <t>カイキュウシュウガクセイリクジョウキョウギシンジン</t>
    </rPh>
    <rPh sb="13" eb="15">
      <t>タイカイ</t>
    </rPh>
    <phoneticPr fontId="2"/>
  </si>
  <si>
    <t>第8回九州学生陸上競技新人大会   女子申込</t>
    <rPh sb="0" eb="1">
      <t>ダイ</t>
    </rPh>
    <rPh sb="2" eb="13">
      <t>カイキュウシュウガクセイリクジョウキョウギシンジン</t>
    </rPh>
    <rPh sb="13" eb="15">
      <t>タイカイ</t>
    </rPh>
    <rPh sb="18" eb="20">
      <t>ジョシ</t>
    </rPh>
    <rPh sb="20" eb="21">
      <t>モウ</t>
    </rPh>
    <rPh sb="21" eb="22">
      <t>コ</t>
    </rPh>
    <phoneticPr fontId="2"/>
  </si>
  <si>
    <t>第8回九州学生陸上競技新人大会　女子リレー個票</t>
    <rPh sb="0" eb="1">
      <t>ダイ</t>
    </rPh>
    <rPh sb="2" eb="13">
      <t>カイキュウシュウガクセイリクジョウキョウギシンジン</t>
    </rPh>
    <rPh sb="13" eb="15">
      <t>タイカイ</t>
    </rPh>
    <rPh sb="21" eb="23">
      <t>コヒョウ</t>
    </rPh>
    <phoneticPr fontId="2"/>
  </si>
  <si>
    <t>第8回九州学生陸上競技新人大会　女子4×100mR①</t>
    <rPh sb="0" eb="1">
      <t>ダイ</t>
    </rPh>
    <rPh sb="2" eb="13">
      <t>カイキュウシュウガクセイリクジョウキョウギシンジン</t>
    </rPh>
    <rPh sb="13" eb="15">
      <t>タイカイ</t>
    </rPh>
    <phoneticPr fontId="2"/>
  </si>
  <si>
    <t>第8回九州学生陸上競技新人大会　女子4×400mR①</t>
    <rPh sb="0" eb="1">
      <t>ダイ</t>
    </rPh>
    <rPh sb="2" eb="13">
      <t>カイキュウシュウガクセイリクジョウキョウギシンジン</t>
    </rPh>
    <rPh sb="13" eb="15">
      <t>タイカイ</t>
    </rPh>
    <phoneticPr fontId="2"/>
  </si>
  <si>
    <t>第8回九州学生陸上競技新人大会　女子4×100mR②</t>
    <rPh sb="0" eb="1">
      <t>ダイ</t>
    </rPh>
    <rPh sb="2" eb="13">
      <t>カイキュウシュウガクセイリクジョウキョウギシンジン</t>
    </rPh>
    <rPh sb="13" eb="15">
      <t>タイカイ</t>
    </rPh>
    <phoneticPr fontId="2"/>
  </si>
  <si>
    <t>第8回九州学生陸上競技新人大会　女子4×400mR②</t>
    <rPh sb="0" eb="1">
      <t>ダイ</t>
    </rPh>
    <rPh sb="2" eb="13">
      <t>カイキュウシュウガクセイリクジョウキョウギシンジン</t>
    </rPh>
    <rPh sb="13" eb="15">
      <t>タイカイ</t>
    </rPh>
    <phoneticPr fontId="2"/>
  </si>
  <si>
    <t>第8回九州学生陸上競技新人大会　女子4×100mR③</t>
    <rPh sb="0" eb="1">
      <t>ダイ</t>
    </rPh>
    <rPh sb="2" eb="13">
      <t>カイキュウシュウガクセイリクジョウキョウギシンジン</t>
    </rPh>
    <rPh sb="13" eb="15">
      <t>タイカイ</t>
    </rPh>
    <phoneticPr fontId="2"/>
  </si>
  <si>
    <t>第8回九州学生陸上競技新人大会　女子4×400mR③</t>
    <rPh sb="0" eb="1">
      <t>ダイ</t>
    </rPh>
    <rPh sb="2" eb="13">
      <t>カイキュウシュウガクセイリクジョウキョウギシンジン</t>
    </rPh>
    <rPh sb="13" eb="15">
      <t>タイカイ</t>
    </rPh>
    <phoneticPr fontId="2"/>
  </si>
  <si>
    <t>第8回九州学生陸上競技新人大会　人数チェックシート</t>
    <rPh sb="0" eb="1">
      <t>ダイ</t>
    </rPh>
    <rPh sb="2" eb="13">
      <t>カイキュウシュウガクセイリクジョウキョウギシンジン</t>
    </rPh>
    <rPh sb="13" eb="15">
      <t>タイカイ</t>
    </rPh>
    <rPh sb="16" eb="18">
      <t xml:space="preserve">ニンズウチェックシート </t>
    </rPh>
    <phoneticPr fontId="2"/>
  </si>
  <si>
    <t>第8回九州学生陸上競技新人大会　明細書</t>
    <rPh sb="0" eb="1">
      <t>ダイ</t>
    </rPh>
    <rPh sb="2" eb="13">
      <t>カイキュウシュウガクセイリクジョウキョウギシンジン</t>
    </rPh>
    <rPh sb="13" eb="15">
      <t>タイカイ</t>
    </rPh>
    <rPh sb="16" eb="19">
      <t>メイサイショ</t>
    </rPh>
    <phoneticPr fontId="2"/>
  </si>
  <si>
    <t>5000ｍ</t>
    <phoneticPr fontId="2"/>
  </si>
  <si>
    <t>3000mSC</t>
    <phoneticPr fontId="2"/>
  </si>
  <si>
    <t>5000mW</t>
    <phoneticPr fontId="2"/>
  </si>
  <si>
    <t>05300</t>
    <phoneticPr fontId="2"/>
  </si>
  <si>
    <t>05400</t>
    <phoneticPr fontId="2"/>
  </si>
  <si>
    <t>06100</t>
    <phoneticPr fontId="2"/>
  </si>
  <si>
    <t>X1</t>
    <phoneticPr fontId="2"/>
  </si>
  <si>
    <t>X2</t>
    <phoneticPr fontId="2"/>
  </si>
  <si>
    <t>X3</t>
    <phoneticPr fontId="2"/>
  </si>
  <si>
    <t>OPN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</si>
</sst>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quot;¥&quot;* #,##0_);_(&quot;¥&quot;* \(#,##0\);_(&quot;¥&quot;* &quot;-&quot;_);_(@_)"/>
    <numFmt numFmtId="177" formatCode="0&quot;人&quot;"/>
    <numFmt numFmtId="178" formatCode="&quot;¥&quot;#,##0_);[Red]\(&quot;¥&quot;#,##0\)"/>
    <numFmt numFmtId="179" formatCode="0_);[Red]\(0\)"/>
    <numFmt numFmtId="180" formatCode="0&quot;チーム&quot;"/>
  </numFmts>
  <fonts count="42">
    <font>
      <sz val="11"/>
      <color theme="1"/>
      <name val="Yu Gothic"/>
      <family val="2"/>
      <charset val="128"/>
      <scheme val="minor"/>
    </font>
    <font>
      <sz val="26"/>
      <color theme="1"/>
      <name val="メイリオ"/>
      <family val="3"/>
      <charset val="128"/>
    </font>
    <font>
      <sz val="6"/>
      <name val="Yu Gothic"/>
      <family val="2"/>
      <charset val="128"/>
      <scheme val="minor"/>
    </font>
    <font>
      <sz val="9"/>
      <color indexed="81"/>
      <name val="ＭＳ Ｐゴシック"/>
      <family val="3"/>
      <charset val="128"/>
    </font>
    <font>
      <sz val="11"/>
      <name val="ＭＳ Ｐゴシック"/>
      <family val="3"/>
      <charset val="128"/>
    </font>
    <font>
      <sz val="11"/>
      <color rgb="FFFF0000"/>
      <name val="Yu Gothic"/>
      <family val="2"/>
      <charset val="128"/>
      <scheme val="minor"/>
    </font>
    <font>
      <b/>
      <sz val="9"/>
      <color indexed="81"/>
      <name val="ＭＳ Ｐゴシック"/>
      <family val="3"/>
      <charset val="128"/>
    </font>
    <font>
      <b/>
      <sz val="22"/>
      <color theme="1"/>
      <name val="Yu Gothic"/>
      <family val="3"/>
      <charset val="128"/>
      <scheme val="minor"/>
    </font>
    <font>
      <b/>
      <sz val="18"/>
      <color theme="1"/>
      <name val="Yu Gothic"/>
      <family val="3"/>
      <charset val="128"/>
      <scheme val="minor"/>
    </font>
    <font>
      <b/>
      <sz val="36"/>
      <color theme="1"/>
      <name val="Yu Gothic"/>
      <family val="3"/>
      <charset val="128"/>
      <scheme val="minor"/>
    </font>
    <font>
      <b/>
      <sz val="26"/>
      <color theme="1"/>
      <name val="Yu Gothic"/>
      <family val="3"/>
      <charset val="128"/>
      <scheme val="minor"/>
    </font>
    <font>
      <sz val="15"/>
      <color rgb="FF333333"/>
      <name val="Lucida Grande"/>
    </font>
    <font>
      <sz val="11"/>
      <name val="Yu Gothic"/>
      <family val="2"/>
      <charset val="128"/>
      <scheme val="minor"/>
    </font>
    <font>
      <sz val="11"/>
      <name val="Yu Gothic"/>
      <charset val="128"/>
      <scheme val="minor"/>
    </font>
    <font>
      <sz val="11"/>
      <name val="Yu Gothic"/>
      <family val="3"/>
      <charset val="128"/>
      <scheme val="minor"/>
    </font>
    <font>
      <sz val="11"/>
      <name val="ＭＳ ゴシック"/>
      <family val="3"/>
      <charset val="128"/>
    </font>
    <font>
      <sz val="36"/>
      <name val="ＭＳ ゴシック"/>
      <family val="3"/>
      <charset val="128"/>
    </font>
    <font>
      <sz val="11"/>
      <color theme="1"/>
      <name val="メイリオ"/>
      <family val="3"/>
      <charset val="128"/>
    </font>
    <font>
      <sz val="18"/>
      <color theme="1"/>
      <name val="ＭＳ Ｐゴシック"/>
      <family val="2"/>
      <charset val="128"/>
    </font>
    <font>
      <sz val="11"/>
      <color theme="1"/>
      <name val="Yu Gothic"/>
      <family val="3"/>
      <charset val="128"/>
      <scheme val="minor"/>
    </font>
    <font>
      <b/>
      <sz val="18"/>
      <color theme="1"/>
      <name val="メイリオ"/>
      <family val="3"/>
      <charset val="128"/>
    </font>
    <font>
      <b/>
      <sz val="14"/>
      <color theme="1"/>
      <name val="メイリオ"/>
      <family val="3"/>
      <charset val="128"/>
    </font>
    <font>
      <sz val="12"/>
      <color theme="1"/>
      <name val="メイリオ"/>
      <family val="3"/>
      <charset val="128"/>
    </font>
    <font>
      <sz val="16"/>
      <color theme="1"/>
      <name val="メイリオ"/>
      <family val="3"/>
      <charset val="128"/>
    </font>
    <font>
      <b/>
      <sz val="11"/>
      <color theme="1"/>
      <name val="メイリオ"/>
      <family val="3"/>
      <charset val="128"/>
    </font>
    <font>
      <b/>
      <sz val="16"/>
      <color theme="1"/>
      <name val="メイリオ"/>
      <family val="3"/>
      <charset val="128"/>
    </font>
    <font>
      <b/>
      <sz val="11"/>
      <color rgb="FF000000"/>
      <name val="ＭＳ Ｐゴシック"/>
      <family val="2"/>
      <charset val="128"/>
    </font>
    <font>
      <b/>
      <sz val="9"/>
      <color rgb="FF000000"/>
      <name val="ＭＳ Ｐゴシック"/>
      <family val="2"/>
      <charset val="128"/>
    </font>
    <font>
      <b/>
      <sz val="18"/>
      <name val="メイリオ"/>
      <family val="3"/>
      <charset val="128"/>
    </font>
    <font>
      <b/>
      <sz val="14"/>
      <name val="メイリオ"/>
      <family val="3"/>
      <charset val="128"/>
    </font>
    <font>
      <b/>
      <sz val="9"/>
      <color indexed="81"/>
      <name val="MS P ゴシック"/>
      <family val="3"/>
      <charset val="128"/>
    </font>
    <font>
      <sz val="28"/>
      <color theme="1"/>
      <name val="Yu Gothic"/>
      <family val="2"/>
      <charset val="128"/>
      <scheme val="minor"/>
    </font>
    <font>
      <sz val="28"/>
      <color theme="1"/>
      <name val="Yu Gothic"/>
      <family val="3"/>
      <charset val="128"/>
      <scheme val="minor"/>
    </font>
    <font>
      <sz val="36"/>
      <color theme="1"/>
      <name val="Yu Gothic"/>
      <family val="2"/>
      <charset val="128"/>
      <scheme val="minor"/>
    </font>
    <font>
      <sz val="36"/>
      <color theme="1"/>
      <name val="Yu Gothic"/>
      <family val="3"/>
      <charset val="128"/>
      <scheme val="minor"/>
    </font>
    <font>
      <sz val="11"/>
      <color theme="1"/>
      <name val="ＭＳ ゴシック"/>
      <family val="3"/>
      <charset val="128"/>
    </font>
    <font>
      <b/>
      <sz val="11"/>
      <color rgb="FF000000"/>
      <name val="ＭＳ Ｐゴシック"/>
      <family val="3"/>
      <charset val="128"/>
    </font>
    <font>
      <sz val="9"/>
      <color indexed="81"/>
      <name val="MS P ゴシック"/>
      <family val="3"/>
      <charset val="128"/>
    </font>
    <font>
      <b/>
      <sz val="10"/>
      <color indexed="81"/>
      <name val="MS P ゴシック"/>
      <family val="3"/>
      <charset val="128"/>
    </font>
    <font>
      <b/>
      <sz val="10"/>
      <color indexed="81"/>
      <name val="ＭＳ Ｐゴシック"/>
      <family val="3"/>
      <charset val="128"/>
    </font>
    <font>
      <b/>
      <sz val="11"/>
      <color indexed="81"/>
      <name val="MS P ゴシック"/>
      <family val="3"/>
      <charset val="128"/>
    </font>
    <font>
      <sz val="11"/>
      <color theme="1"/>
      <name val="ＭＳ Ｐゴシック"/>
      <family val="2"/>
      <charset val="128"/>
    </font>
  </fonts>
  <fills count="11">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99CC"/>
        <bgColor indexed="64"/>
      </patternFill>
    </fill>
    <fill>
      <patternFill patternType="solid">
        <fgColor rgb="FFFF0000"/>
        <bgColor indexed="64"/>
      </patternFill>
    </fill>
    <fill>
      <patternFill patternType="solid">
        <fgColor rgb="FFFF3399"/>
        <bgColor indexed="64"/>
      </patternFill>
    </fill>
    <fill>
      <patternFill patternType="solid">
        <fgColor rgb="FFFF6699"/>
        <bgColor indexed="64"/>
      </patternFill>
    </fill>
  </fills>
  <borders count="8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medium">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medium">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auto="1"/>
      </bottom>
      <diagonal/>
    </border>
    <border>
      <left style="thin">
        <color auto="1"/>
      </left>
      <right style="medium">
        <color auto="1"/>
      </right>
      <top style="thin">
        <color indexed="64"/>
      </top>
      <bottom/>
      <diagonal/>
    </border>
    <border>
      <left style="medium">
        <color auto="1"/>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4" fillId="0" borderId="0"/>
  </cellStyleXfs>
  <cellXfs count="383">
    <xf numFmtId="0" fontId="0" fillId="0" borderId="0" xfId="0">
      <alignment vertical="center"/>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0" xfId="0" applyAlignment="1" applyProtection="1">
      <alignment horizontal="center" vertical="center"/>
      <protection hidden="1"/>
    </xf>
    <xf numFmtId="49" fontId="0" fillId="6" borderId="28" xfId="0" applyNumberFormat="1" applyFill="1" applyBorder="1" applyAlignment="1" applyProtection="1">
      <alignment horizontal="center" vertical="center"/>
      <protection hidden="1"/>
    </xf>
    <xf numFmtId="49" fontId="0" fillId="6" borderId="41" xfId="0" applyNumberFormat="1" applyFill="1" applyBorder="1" applyAlignment="1" applyProtection="1">
      <alignment horizontal="center" vertical="center"/>
      <protection hidden="1"/>
    </xf>
    <xf numFmtId="49" fontId="0" fillId="6" borderId="43" xfId="0" applyNumberFormat="1" applyFill="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6" borderId="5" xfId="0" applyFill="1" applyBorder="1" applyAlignment="1" applyProtection="1">
      <alignment horizontal="right" vertical="center"/>
      <protection hidden="1"/>
    </xf>
    <xf numFmtId="0" fontId="0" fillId="0" borderId="33" xfId="0" applyBorder="1" applyAlignment="1" applyProtection="1">
      <alignment horizontal="center" vertical="center"/>
      <protection hidden="1"/>
    </xf>
    <xf numFmtId="0" fontId="0" fillId="7" borderId="5" xfId="0" applyFill="1" applyBorder="1" applyProtection="1">
      <alignment vertical="center"/>
      <protection hidden="1"/>
    </xf>
    <xf numFmtId="49" fontId="0" fillId="7" borderId="28" xfId="0" applyNumberFormat="1" applyFill="1" applyBorder="1" applyAlignment="1" applyProtection="1">
      <alignment horizontal="center" vertical="center"/>
      <protection hidden="1"/>
    </xf>
    <xf numFmtId="49" fontId="0" fillId="7" borderId="41" xfId="0" applyNumberFormat="1" applyFill="1" applyBorder="1" applyAlignment="1" applyProtection="1">
      <alignment horizontal="center" vertical="center"/>
      <protection hidden="1"/>
    </xf>
    <xf numFmtId="49" fontId="0" fillId="7" borderId="47" xfId="0" applyNumberFormat="1" applyFill="1" applyBorder="1" applyAlignment="1" applyProtection="1">
      <alignment horizontal="center" vertical="center"/>
      <protection hidden="1"/>
    </xf>
    <xf numFmtId="0" fontId="0" fillId="7" borderId="47" xfId="0" applyFill="1"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176" fontId="0" fillId="0" borderId="34" xfId="0" applyNumberFormat="1" applyBorder="1" applyAlignment="1" applyProtection="1">
      <alignment horizontal="center" vertical="center"/>
      <protection hidden="1"/>
    </xf>
    <xf numFmtId="0" fontId="0" fillId="4" borderId="0" xfId="0" applyFill="1" applyProtection="1">
      <alignment vertical="center"/>
      <protection hidden="1"/>
    </xf>
    <xf numFmtId="0" fontId="0" fillId="0" borderId="35" xfId="0" applyBorder="1" applyProtection="1">
      <alignment vertical="center"/>
      <protection hidden="1"/>
    </xf>
    <xf numFmtId="0" fontId="0" fillId="0" borderId="28" xfId="0" applyBorder="1" applyAlignment="1" applyProtection="1">
      <alignment horizontal="center" vertical="center"/>
      <protection locked="0" hidden="1"/>
    </xf>
    <xf numFmtId="0" fontId="0" fillId="0" borderId="0" xfId="0" applyAlignment="1" applyProtection="1">
      <alignment horizontal="left" vertical="center"/>
      <protection hidden="1"/>
    </xf>
    <xf numFmtId="49" fontId="0" fillId="0" borderId="43"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47" xfId="0" applyNumberForma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14" fillId="8" borderId="0" xfId="0" applyFont="1" applyFill="1">
      <alignment vertical="center"/>
    </xf>
    <xf numFmtId="0" fontId="14" fillId="0" borderId="0" xfId="0" applyFont="1">
      <alignment vertical="center"/>
    </xf>
    <xf numFmtId="49" fontId="15" fillId="3" borderId="0" xfId="0" applyNumberFormat="1" applyFont="1" applyFill="1" applyAlignment="1">
      <alignment horizontal="left"/>
    </xf>
    <xf numFmtId="0" fontId="15" fillId="0" borderId="0" xfId="0" applyFont="1">
      <alignment vertical="center"/>
    </xf>
    <xf numFmtId="0" fontId="15" fillId="0" borderId="0" xfId="0" applyFont="1" applyAlignment="1">
      <alignment horizontal="left" vertical="center"/>
    </xf>
    <xf numFmtId="49" fontId="15" fillId="0" borderId="0" xfId="0" applyNumberFormat="1" applyFont="1" applyAlignment="1">
      <alignment horizontal="left"/>
    </xf>
    <xf numFmtId="49" fontId="15" fillId="0" borderId="0" xfId="0" applyNumberFormat="1" applyFont="1">
      <alignment vertical="center"/>
    </xf>
    <xf numFmtId="179" fontId="15" fillId="0" borderId="0" xfId="0" applyNumberFormat="1" applyFont="1">
      <alignment vertical="center"/>
    </xf>
    <xf numFmtId="49" fontId="15" fillId="0" borderId="0" xfId="0" applyNumberFormat="1" applyFont="1" applyAlignment="1">
      <alignment horizontal="left" vertical="center"/>
    </xf>
    <xf numFmtId="49" fontId="15" fillId="0" borderId="0" xfId="1" applyNumberFormat="1" applyFont="1" applyAlignment="1">
      <alignment horizontal="left"/>
    </xf>
    <xf numFmtId="49" fontId="0" fillId="0" borderId="28" xfId="0" applyNumberFormat="1" applyBorder="1" applyAlignment="1" applyProtection="1">
      <alignment horizontal="center" vertical="center"/>
      <protection locked="0"/>
    </xf>
    <xf numFmtId="0" fontId="0" fillId="6" borderId="25"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0" borderId="53" xfId="0" applyBorder="1" applyAlignment="1" applyProtection="1">
      <alignment horizontal="center" vertical="center"/>
      <protection locked="0" hidden="1"/>
    </xf>
    <xf numFmtId="0" fontId="0" fillId="5" borderId="0" xfId="0" applyFill="1" applyAlignment="1">
      <alignment horizontal="center" vertical="center"/>
    </xf>
    <xf numFmtId="0" fontId="19" fillId="0" borderId="0" xfId="0" applyFont="1" applyAlignment="1" applyProtection="1">
      <alignment horizontal="center" vertical="center"/>
      <protection hidden="1"/>
    </xf>
    <xf numFmtId="0" fontId="19" fillId="0" borderId="0" xfId="0" applyFont="1" applyProtection="1">
      <alignment vertical="center"/>
      <protection hidden="1"/>
    </xf>
    <xf numFmtId="178" fontId="0" fillId="0" borderId="0" xfId="0" applyNumberFormat="1" applyAlignment="1" applyProtection="1">
      <alignment horizontal="center" vertical="center"/>
      <protection hidden="1"/>
    </xf>
    <xf numFmtId="0" fontId="0" fillId="6" borderId="28" xfId="0" applyFill="1" applyBorder="1">
      <alignment vertical="center"/>
    </xf>
    <xf numFmtId="0" fontId="0" fillId="0" borderId="28" xfId="0" applyBorder="1">
      <alignment vertical="center"/>
    </xf>
    <xf numFmtId="0" fontId="0" fillId="9" borderId="28" xfId="0" applyFill="1" applyBorder="1">
      <alignment vertical="center"/>
    </xf>
    <xf numFmtId="0" fontId="17" fillId="0" borderId="0" xfId="0" applyFont="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24" fillId="0" borderId="42" xfId="0" applyFont="1" applyBorder="1" applyAlignment="1" applyProtection="1">
      <alignment horizontal="center" vertical="center"/>
      <protection hidden="1"/>
    </xf>
    <xf numFmtId="0" fontId="25" fillId="0" borderId="64"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hidden="1"/>
    </xf>
    <xf numFmtId="0" fontId="17" fillId="0" borderId="0" xfId="0" applyFont="1" applyAlignment="1" applyProtection="1">
      <alignment horizontal="left" vertical="top"/>
      <protection hidden="1"/>
    </xf>
    <xf numFmtId="0" fontId="17" fillId="0" borderId="75" xfId="0" applyFont="1" applyBorder="1" applyAlignment="1" applyProtection="1">
      <alignment horizontal="left" vertical="top"/>
      <protection hidden="1"/>
    </xf>
    <xf numFmtId="0" fontId="17" fillId="0" borderId="59" xfId="0" applyFont="1" applyBorder="1" applyAlignment="1" applyProtection="1">
      <alignment horizontal="left" vertical="top"/>
      <protection hidden="1"/>
    </xf>
    <xf numFmtId="1" fontId="13" fillId="0" borderId="0" xfId="0" applyNumberFormat="1" applyFont="1">
      <alignment vertical="center"/>
    </xf>
    <xf numFmtId="49" fontId="0" fillId="0" borderId="30" xfId="0" applyNumberFormat="1" applyBorder="1" applyAlignment="1" applyProtection="1">
      <alignment horizontal="center" vertical="center"/>
      <protection locked="0"/>
    </xf>
    <xf numFmtId="0" fontId="0" fillId="6" borderId="0" xfId="0"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0" borderId="28" xfId="0" applyBorder="1" applyProtection="1">
      <alignment vertical="center"/>
      <protection hidden="1"/>
    </xf>
    <xf numFmtId="0" fontId="5" fillId="0" borderId="0" xfId="0" applyFont="1" applyAlignment="1" applyProtection="1">
      <alignment horizontal="center" vertical="center"/>
      <protection hidden="1"/>
    </xf>
    <xf numFmtId="49" fontId="0" fillId="6" borderId="30" xfId="0" applyNumberFormat="1" applyFill="1" applyBorder="1" applyAlignment="1" applyProtection="1">
      <alignment horizontal="center" vertical="center"/>
      <protection hidden="1"/>
    </xf>
    <xf numFmtId="49" fontId="0" fillId="6" borderId="11" xfId="0" applyNumberFormat="1" applyFill="1" applyBorder="1" applyAlignment="1" applyProtection="1">
      <alignment horizontal="center" vertical="center"/>
      <protection hidden="1"/>
    </xf>
    <xf numFmtId="49" fontId="0" fillId="6" borderId="16" xfId="0" applyNumberFormat="1" applyFill="1" applyBorder="1" applyAlignment="1" applyProtection="1">
      <alignment horizontal="center" vertical="center"/>
      <protection hidden="1"/>
    </xf>
    <xf numFmtId="49" fontId="0" fillId="0" borderId="16"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6" borderId="5" xfId="0" applyNumberFormat="1" applyFill="1" applyBorder="1" applyProtection="1">
      <alignment vertical="center"/>
      <protection hidden="1"/>
    </xf>
    <xf numFmtId="49" fontId="0" fillId="6" borderId="9" xfId="0" applyNumberFormat="1" applyFill="1" applyBorder="1" applyProtection="1">
      <alignment vertical="center"/>
      <protection hidden="1"/>
    </xf>
    <xf numFmtId="0" fontId="11" fillId="0" borderId="0" xfId="0" applyFont="1">
      <alignment vertical="center"/>
    </xf>
    <xf numFmtId="0" fontId="0" fillId="0" borderId="36" xfId="0" applyBorder="1" applyProtection="1">
      <alignment vertical="center"/>
      <protection hidden="1"/>
    </xf>
    <xf numFmtId="0" fontId="0" fillId="0" borderId="37" xfId="0" applyBorder="1" applyProtection="1">
      <alignment vertical="center"/>
      <protection hidden="1"/>
    </xf>
    <xf numFmtId="0" fontId="0" fillId="0" borderId="44" xfId="0" applyBorder="1" applyProtection="1">
      <alignment vertical="center"/>
      <protection hidden="1"/>
    </xf>
    <xf numFmtId="0" fontId="0" fillId="0" borderId="38" xfId="0" applyBorder="1" applyProtection="1">
      <alignment vertical="center"/>
      <protection hidden="1"/>
    </xf>
    <xf numFmtId="0" fontId="0" fillId="0" borderId="46" xfId="0" applyBorder="1" applyProtection="1">
      <alignment vertical="center"/>
      <protection hidden="1"/>
    </xf>
    <xf numFmtId="0" fontId="0" fillId="0" borderId="39" xfId="0" applyBorder="1" applyProtection="1">
      <alignment vertical="center"/>
      <protection hidden="1"/>
    </xf>
    <xf numFmtId="0" fontId="0" fillId="0" borderId="40" xfId="0" applyBorder="1" applyProtection="1">
      <alignment vertical="center"/>
      <protection hidden="1"/>
    </xf>
    <xf numFmtId="0" fontId="0" fillId="0" borderId="45" xfId="0" applyBorder="1" applyProtection="1">
      <alignment vertical="center"/>
      <protection hidden="1"/>
    </xf>
    <xf numFmtId="0" fontId="0" fillId="0" borderId="1" xfId="0" applyBorder="1" applyProtection="1">
      <alignment vertical="center"/>
      <protection hidden="1"/>
    </xf>
    <xf numFmtId="0" fontId="0" fillId="0" borderId="24" xfId="0" applyBorder="1" applyProtection="1">
      <alignment vertical="center"/>
      <protection hidden="1"/>
    </xf>
    <xf numFmtId="0" fontId="35" fillId="0" borderId="0" xfId="0" applyFont="1">
      <alignment vertical="center"/>
    </xf>
    <xf numFmtId="49" fontId="0" fillId="7" borderId="30" xfId="0" applyNumberFormat="1" applyFill="1" applyBorder="1" applyAlignment="1" applyProtection="1">
      <alignment horizontal="center" vertical="center"/>
      <protection hidden="1"/>
    </xf>
    <xf numFmtId="49" fontId="0" fillId="7" borderId="26" xfId="0" applyNumberFormat="1" applyFill="1" applyBorder="1" applyAlignment="1" applyProtection="1">
      <alignment horizontal="center" vertical="center"/>
      <protection hidden="1"/>
    </xf>
    <xf numFmtId="49" fontId="0" fillId="7" borderId="11" xfId="0" applyNumberFormat="1" applyFill="1" applyBorder="1" applyAlignment="1" applyProtection="1">
      <alignment horizontal="center" vertical="center"/>
      <protection hidden="1"/>
    </xf>
    <xf numFmtId="49" fontId="0" fillId="7" borderId="74" xfId="0" applyNumberFormat="1" applyFill="1" applyBorder="1" applyAlignment="1" applyProtection="1">
      <alignment horizontal="center" vertical="center"/>
      <protection hidden="1"/>
    </xf>
    <xf numFmtId="49" fontId="0" fillId="0" borderId="74" xfId="0" applyNumberFormat="1" applyBorder="1" applyAlignment="1" applyProtection="1">
      <alignment horizontal="center" vertical="center"/>
      <protection locked="0"/>
    </xf>
    <xf numFmtId="49" fontId="0" fillId="7" borderId="5" xfId="0" applyNumberFormat="1" applyFill="1" applyBorder="1" applyAlignment="1" applyProtection="1">
      <alignment horizontal="center" vertical="center"/>
      <protection hidden="1"/>
    </xf>
    <xf numFmtId="0" fontId="0" fillId="0" borderId="30" xfId="0" applyBorder="1">
      <alignment vertical="center"/>
    </xf>
    <xf numFmtId="0" fontId="0" fillId="9" borderId="47" xfId="0" applyFill="1" applyBorder="1">
      <alignment vertical="center"/>
    </xf>
    <xf numFmtId="0" fontId="17" fillId="0" borderId="47" xfId="0" applyFont="1" applyBorder="1" applyAlignment="1" applyProtection="1">
      <alignment horizontal="center" vertical="center"/>
      <protection hidden="1"/>
    </xf>
    <xf numFmtId="180" fontId="0" fillId="0" borderId="33" xfId="0" applyNumberFormat="1" applyBorder="1" applyAlignment="1" applyProtection="1">
      <alignment horizontal="center" vertical="center"/>
      <protection hidden="1"/>
    </xf>
    <xf numFmtId="0" fontId="17" fillId="0" borderId="28" xfId="0" applyFont="1" applyBorder="1" applyProtection="1">
      <alignment vertical="center"/>
      <protection hidden="1"/>
    </xf>
    <xf numFmtId="0" fontId="17" fillId="0" borderId="29" xfId="0" applyFont="1" applyBorder="1" applyAlignment="1" applyProtection="1">
      <alignment horizontal="center" vertical="center"/>
      <protection hidden="1"/>
    </xf>
    <xf numFmtId="0" fontId="17" fillId="0" borderId="76" xfId="0" applyFont="1" applyBorder="1" applyAlignment="1" applyProtection="1">
      <alignment horizontal="center" vertical="top"/>
      <protection hidden="1"/>
    </xf>
    <xf numFmtId="0" fontId="0" fillId="0" borderId="59" xfId="0" applyBorder="1" applyAlignment="1" applyProtection="1">
      <alignment horizontal="center" vertical="center"/>
      <protection locked="0" hidden="1"/>
    </xf>
    <xf numFmtId="0" fontId="0" fillId="0" borderId="33" xfId="0" applyBorder="1" applyAlignment="1" applyProtection="1">
      <alignment horizontal="center" vertical="center"/>
      <protection locked="0" hidden="1"/>
    </xf>
    <xf numFmtId="0" fontId="0" fillId="0" borderId="47" xfId="0" applyBorder="1" applyAlignment="1" applyProtection="1">
      <alignment horizontal="center" vertical="center"/>
      <protection locked="0" hidden="1"/>
    </xf>
    <xf numFmtId="0" fontId="0" fillId="0" borderId="41" xfId="0" applyBorder="1" applyAlignment="1" applyProtection="1">
      <alignment horizontal="center" vertical="center"/>
      <protection locked="0" hidden="1"/>
    </xf>
    <xf numFmtId="0" fontId="17" fillId="0" borderId="28" xfId="0" applyFont="1" applyBorder="1" applyAlignment="1" applyProtection="1">
      <alignment horizontal="center" vertical="center"/>
      <protection hidden="1"/>
    </xf>
    <xf numFmtId="0" fontId="35" fillId="5" borderId="0" xfId="0" applyFont="1" applyFill="1" applyAlignment="1"/>
    <xf numFmtId="49" fontId="35" fillId="0" borderId="0" xfId="0" applyNumberFormat="1" applyFont="1">
      <alignment vertical="center"/>
    </xf>
    <xf numFmtId="179" fontId="35" fillId="0" borderId="0" xfId="0" applyNumberFormat="1" applyFont="1">
      <alignment vertical="center"/>
    </xf>
    <xf numFmtId="49" fontId="41" fillId="0" borderId="0" xfId="0" applyNumberFormat="1" applyFont="1">
      <alignment vertical="center"/>
    </xf>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49" fontId="31" fillId="6" borderId="71" xfId="0" applyNumberFormat="1" applyFont="1" applyFill="1" applyBorder="1" applyAlignment="1" applyProtection="1">
      <alignment horizontal="center" vertical="center"/>
      <protection hidden="1"/>
    </xf>
    <xf numFmtId="49" fontId="32" fillId="6" borderId="79" xfId="0" applyNumberFormat="1" applyFont="1" applyFill="1" applyBorder="1" applyAlignment="1" applyProtection="1">
      <alignment horizontal="center" vertical="center"/>
      <protection hidden="1"/>
    </xf>
    <xf numFmtId="49" fontId="32" fillId="6" borderId="80" xfId="0" applyNumberFormat="1" applyFont="1" applyFill="1" applyBorder="1" applyAlignment="1" applyProtection="1">
      <alignment horizontal="center" vertical="center"/>
      <protection hidden="1"/>
    </xf>
    <xf numFmtId="49" fontId="32" fillId="6" borderId="49" xfId="0" applyNumberFormat="1" applyFont="1" applyFill="1" applyBorder="1" applyAlignment="1" applyProtection="1">
      <alignment horizontal="center" vertical="center"/>
      <protection hidden="1"/>
    </xf>
    <xf numFmtId="0" fontId="0" fillId="0" borderId="5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6" borderId="77" xfId="0" applyFill="1" applyBorder="1" applyAlignment="1" applyProtection="1">
      <alignment horizontal="center" vertical="center"/>
      <protection hidden="1"/>
    </xf>
    <xf numFmtId="0" fontId="0" fillId="6" borderId="78" xfId="0" applyFill="1" applyBorder="1" applyAlignment="1" applyProtection="1">
      <alignment horizontal="center" vertical="center"/>
      <protection hidden="1"/>
    </xf>
    <xf numFmtId="49" fontId="32" fillId="6" borderId="27" xfId="0" applyNumberFormat="1" applyFont="1" applyFill="1" applyBorder="1" applyAlignment="1" applyProtection="1">
      <alignment horizontal="center" vertical="center"/>
      <protection hidden="1"/>
    </xf>
    <xf numFmtId="49" fontId="32" fillId="6" borderId="81" xfId="0" applyNumberFormat="1" applyFont="1" applyFill="1" applyBorder="1" applyAlignment="1" applyProtection="1">
      <alignment horizontal="center" vertical="center"/>
      <protection hidden="1"/>
    </xf>
    <xf numFmtId="49" fontId="32" fillId="6" borderId="29" xfId="0" applyNumberFormat="1" applyFont="1" applyFill="1" applyBorder="1" applyAlignment="1" applyProtection="1">
      <alignment horizontal="center" vertical="center"/>
      <protection hidden="1"/>
    </xf>
    <xf numFmtId="0" fontId="33" fillId="0" borderId="5"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0" fillId="6" borderId="25" xfId="0" applyFill="1" applyBorder="1" applyAlignment="1" applyProtection="1">
      <alignment horizontal="center" vertical="center"/>
      <protection hidden="1"/>
    </xf>
    <xf numFmtId="0" fontId="0" fillId="6" borderId="27" xfId="0" applyFill="1" applyBorder="1" applyAlignment="1" applyProtection="1">
      <alignment horizontal="center" vertical="center"/>
      <protection hidden="1"/>
    </xf>
    <xf numFmtId="0" fontId="0" fillId="6" borderId="10"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178" fontId="0" fillId="0" borderId="28" xfId="0" applyNumberFormat="1" applyBorder="1" applyAlignment="1" applyProtection="1">
      <alignment horizontal="center" vertical="center"/>
      <protection hidden="1"/>
    </xf>
    <xf numFmtId="178" fontId="0" fillId="0" borderId="29" xfId="0" applyNumberFormat="1" applyBorder="1" applyAlignment="1" applyProtection="1">
      <alignment horizontal="center" vertical="center"/>
      <protection hidden="1"/>
    </xf>
    <xf numFmtId="178" fontId="0" fillId="0" borderId="33" xfId="0" applyNumberFormat="1" applyBorder="1" applyAlignment="1" applyProtection="1">
      <alignment horizontal="center" vertical="center"/>
      <protection hidden="1"/>
    </xf>
    <xf numFmtId="178" fontId="0" fillId="0" borderId="34" xfId="0" applyNumberFormat="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0" fillId="0" borderId="27" xfId="0" applyNumberFormat="1" applyBorder="1" applyAlignment="1" applyProtection="1">
      <alignment horizontal="center" vertical="center"/>
      <protection hidden="1"/>
    </xf>
    <xf numFmtId="177" fontId="0" fillId="0" borderId="28" xfId="0" applyNumberFormat="1" applyBorder="1" applyAlignment="1" applyProtection="1">
      <alignment horizontal="center" vertical="center"/>
      <protection hidden="1"/>
    </xf>
    <xf numFmtId="177" fontId="0" fillId="0" borderId="20" xfId="0" applyNumberFormat="1"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0" fontId="0" fillId="4" borderId="44" xfId="0" applyFill="1" applyBorder="1" applyAlignment="1" applyProtection="1">
      <alignment horizontal="center" vertical="center" wrapText="1"/>
      <protection hidden="1"/>
    </xf>
    <xf numFmtId="0" fontId="0" fillId="4" borderId="45" xfId="0" applyFill="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0" fontId="0" fillId="6" borderId="28" xfId="0" applyFill="1" applyBorder="1" applyAlignment="1" applyProtection="1">
      <alignment horizontal="center" vertical="center"/>
      <protection hidden="1"/>
    </xf>
    <xf numFmtId="49" fontId="0" fillId="6" borderId="41" xfId="0" applyNumberForma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0" borderId="7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0" fontId="0" fillId="0" borderId="46" xfId="0" applyBorder="1" applyAlignment="1" applyProtection="1">
      <alignment horizontal="center" vertical="center"/>
      <protection hidden="1"/>
    </xf>
    <xf numFmtId="0" fontId="7" fillId="6" borderId="0" xfId="0" applyFont="1" applyFill="1" applyAlignment="1" applyProtection="1">
      <alignment horizontal="center" vertical="center"/>
      <protection hidden="1"/>
    </xf>
    <xf numFmtId="0" fontId="0" fillId="6" borderId="0" xfId="0" applyFill="1" applyAlignment="1" applyProtection="1">
      <alignment horizontal="center" vertical="center"/>
      <protection hidden="1"/>
    </xf>
    <xf numFmtId="0" fontId="5" fillId="0" borderId="44" xfId="0" applyFont="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17" fillId="0" borderId="5"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49" fontId="17" fillId="0" borderId="25" xfId="0" applyNumberFormat="1" applyFont="1" applyBorder="1" applyAlignment="1" applyProtection="1">
      <alignment horizontal="center" vertical="center"/>
      <protection locked="0"/>
    </xf>
    <xf numFmtId="49" fontId="17" fillId="0" borderId="26" xfId="0" applyNumberFormat="1" applyFont="1" applyBorder="1" applyAlignment="1" applyProtection="1">
      <alignment horizontal="center" vertical="center"/>
      <protection locked="0"/>
    </xf>
    <xf numFmtId="0" fontId="17" fillId="0" borderId="27"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14" fontId="17" fillId="0" borderId="33" xfId="0" applyNumberFormat="1"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20" fillId="6" borderId="0" xfId="0" applyFont="1" applyFill="1" applyAlignment="1" applyProtection="1">
      <alignment horizontal="center" vertical="center"/>
      <protection hidden="1"/>
    </xf>
    <xf numFmtId="0" fontId="21" fillId="6" borderId="5" xfId="0" applyFont="1" applyFill="1" applyBorder="1" applyAlignment="1" applyProtection="1">
      <alignment horizontal="center" vertical="center"/>
      <protection hidden="1"/>
    </xf>
    <xf numFmtId="0" fontId="21" fillId="6" borderId="25" xfId="0" applyFont="1" applyFill="1" applyBorder="1" applyAlignment="1" applyProtection="1">
      <alignment horizontal="center" vertical="center"/>
      <protection hidden="1"/>
    </xf>
    <xf numFmtId="0" fontId="21" fillId="6" borderId="26" xfId="0" applyFont="1" applyFill="1" applyBorder="1" applyAlignment="1" applyProtection="1">
      <alignment horizontal="center" vertical="center"/>
      <protection hidden="1"/>
    </xf>
    <xf numFmtId="0" fontId="21" fillId="6" borderId="20" xfId="0" applyFont="1" applyFill="1" applyBorder="1" applyAlignment="1" applyProtection="1">
      <alignment horizontal="center" vertical="center"/>
      <protection hidden="1"/>
    </xf>
    <xf numFmtId="0" fontId="21" fillId="6" borderId="33" xfId="0" applyFont="1" applyFill="1" applyBorder="1" applyAlignment="1" applyProtection="1">
      <alignment horizontal="center" vertical="center"/>
      <protection hidden="1"/>
    </xf>
    <xf numFmtId="0" fontId="21" fillId="6" borderId="34" xfId="0" applyFont="1" applyFill="1" applyBorder="1" applyAlignment="1" applyProtection="1">
      <alignment horizontal="center" vertical="center"/>
      <protection hidden="1"/>
    </xf>
    <xf numFmtId="0" fontId="17" fillId="0" borderId="64"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49" xfId="0" applyFont="1" applyBorder="1" applyAlignment="1" applyProtection="1">
      <alignment horizontal="center" vertical="center"/>
      <protection hidden="1"/>
    </xf>
    <xf numFmtId="0" fontId="23" fillId="0" borderId="47" xfId="0" applyFont="1" applyBorder="1" applyAlignment="1" applyProtection="1">
      <alignment horizontal="center" vertical="center"/>
      <protection hidden="1"/>
    </xf>
    <xf numFmtId="0" fontId="23" fillId="0" borderId="49"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0" fontId="24" fillId="0" borderId="26" xfId="0" applyFont="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17" fillId="0" borderId="67"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68" xfId="0" applyFont="1" applyBorder="1" applyAlignment="1" applyProtection="1">
      <alignment horizontal="center" vertical="center"/>
      <protection hidden="1"/>
    </xf>
    <xf numFmtId="0" fontId="17" fillId="0" borderId="65"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66" xfId="0" applyNumberFormat="1" applyFont="1" applyBorder="1" applyAlignment="1" applyProtection="1">
      <alignment horizontal="center" vertical="center"/>
      <protection locked="0"/>
    </xf>
    <xf numFmtId="0" fontId="17" fillId="0" borderId="69" xfId="0" applyFont="1" applyBorder="1" applyAlignment="1" applyProtection="1">
      <alignment horizontal="center" vertical="center"/>
      <protection hidden="1"/>
    </xf>
    <xf numFmtId="0" fontId="17" fillId="0" borderId="70"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27" xfId="0" applyFont="1" applyBorder="1" applyAlignment="1" applyProtection="1">
      <alignment horizontal="left" vertical="top"/>
      <protection locked="0"/>
    </xf>
    <xf numFmtId="0" fontId="17" fillId="0" borderId="28" xfId="0" applyFont="1" applyBorder="1" applyAlignment="1" applyProtection="1">
      <alignment horizontal="left" vertical="top"/>
      <protection locked="0"/>
    </xf>
    <xf numFmtId="0" fontId="17" fillId="0" borderId="29" xfId="0" applyFont="1" applyBorder="1" applyAlignment="1" applyProtection="1">
      <alignment horizontal="left" vertical="top"/>
      <protection locked="0"/>
    </xf>
    <xf numFmtId="0" fontId="17" fillId="0" borderId="20" xfId="0" applyFont="1" applyBorder="1" applyAlignment="1" applyProtection="1">
      <alignment horizontal="left" vertical="top"/>
      <protection locked="0"/>
    </xf>
    <xf numFmtId="0" fontId="17" fillId="0" borderId="33" xfId="0" applyFont="1" applyBorder="1" applyAlignment="1" applyProtection="1">
      <alignment horizontal="left" vertical="top"/>
      <protection locked="0"/>
    </xf>
    <xf numFmtId="0" fontId="17" fillId="0" borderId="34" xfId="0" applyFont="1" applyBorder="1" applyAlignment="1" applyProtection="1">
      <alignment horizontal="left" vertical="top"/>
      <protection locked="0"/>
    </xf>
    <xf numFmtId="0" fontId="21" fillId="6" borderId="36" xfId="0" applyFont="1" applyFill="1" applyBorder="1" applyAlignment="1" applyProtection="1">
      <alignment horizontal="center" vertical="center"/>
      <protection hidden="1"/>
    </xf>
    <xf numFmtId="0" fontId="21" fillId="6" borderId="37" xfId="0" applyFont="1" applyFill="1" applyBorder="1" applyAlignment="1" applyProtection="1">
      <alignment horizontal="center" vertical="center"/>
      <protection hidden="1"/>
    </xf>
    <xf numFmtId="0" fontId="21" fillId="6" borderId="19" xfId="0" applyFont="1" applyFill="1" applyBorder="1" applyAlignment="1" applyProtection="1">
      <alignment horizontal="center" vertical="center"/>
      <protection hidden="1"/>
    </xf>
    <xf numFmtId="0" fontId="21" fillId="6" borderId="39" xfId="0" applyFont="1" applyFill="1" applyBorder="1" applyAlignment="1" applyProtection="1">
      <alignment horizontal="center" vertical="center"/>
      <protection hidden="1"/>
    </xf>
    <xf numFmtId="0" fontId="21" fillId="6" borderId="40" xfId="0" applyFont="1" applyFill="1" applyBorder="1" applyAlignment="1" applyProtection="1">
      <alignment horizontal="center" vertical="center"/>
      <protection hidden="1"/>
    </xf>
    <xf numFmtId="0" fontId="21" fillId="6" borderId="24" xfId="0" applyFont="1" applyFill="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17" fillId="0" borderId="71" xfId="0" applyFont="1" applyBorder="1" applyAlignment="1" applyProtection="1">
      <alignment horizontal="left" vertical="top"/>
      <protection locked="0"/>
    </xf>
    <xf numFmtId="0" fontId="17" fillId="0" borderId="72" xfId="0" applyFont="1" applyBorder="1" applyAlignment="1" applyProtection="1">
      <alignment horizontal="left" vertical="top"/>
      <protection locked="0"/>
    </xf>
    <xf numFmtId="0" fontId="17" fillId="0" borderId="73" xfId="0" applyFont="1" applyBorder="1" applyAlignment="1" applyProtection="1">
      <alignment horizontal="left" vertical="top"/>
      <protection locked="0"/>
    </xf>
    <xf numFmtId="0" fontId="17" fillId="0" borderId="38" xfId="0" applyFont="1" applyBorder="1" applyAlignment="1" applyProtection="1">
      <alignment horizontal="left" vertical="top"/>
      <protection locked="0"/>
    </xf>
    <xf numFmtId="0" fontId="17" fillId="0" borderId="0" xfId="0" applyFont="1" applyAlignment="1" applyProtection="1">
      <alignment horizontal="left" vertical="top"/>
      <protection locked="0"/>
    </xf>
    <xf numFmtId="0" fontId="17" fillId="0" borderId="48" xfId="0" applyFont="1" applyBorder="1" applyAlignment="1" applyProtection="1">
      <alignment horizontal="left" vertical="top"/>
      <protection locked="0"/>
    </xf>
    <xf numFmtId="0" fontId="17" fillId="0" borderId="39" xfId="0" applyFont="1" applyBorder="1" applyAlignment="1" applyProtection="1">
      <alignment horizontal="left" vertical="top"/>
      <protection locked="0"/>
    </xf>
    <xf numFmtId="0" fontId="17" fillId="0" borderId="40" xfId="0" applyFont="1" applyBorder="1" applyAlignment="1" applyProtection="1">
      <alignment horizontal="left" vertical="top"/>
      <protection locked="0"/>
    </xf>
    <xf numFmtId="0" fontId="17" fillId="0" borderId="24" xfId="0" applyFont="1" applyBorder="1" applyAlignment="1" applyProtection="1">
      <alignment horizontal="left" vertical="top"/>
      <protection locked="0"/>
    </xf>
    <xf numFmtId="49" fontId="33" fillId="7" borderId="44" xfId="0" applyNumberFormat="1" applyFont="1" applyFill="1" applyBorder="1" applyAlignment="1" applyProtection="1">
      <alignment horizontal="center" vertical="center"/>
      <protection locked="0" hidden="1"/>
    </xf>
    <xf numFmtId="49" fontId="34" fillId="7" borderId="46" xfId="0" applyNumberFormat="1" applyFont="1" applyFill="1" applyBorder="1" applyAlignment="1" applyProtection="1">
      <alignment horizontal="center" vertical="center"/>
      <protection locked="0" hidden="1"/>
    </xf>
    <xf numFmtId="49" fontId="34" fillId="7" borderId="45" xfId="0" applyNumberFormat="1" applyFont="1" applyFill="1" applyBorder="1" applyAlignment="1" applyProtection="1">
      <alignment horizontal="center" vertical="center"/>
      <protection locked="0" hidden="1"/>
    </xf>
    <xf numFmtId="0" fontId="0" fillId="7" borderId="77" xfId="0" applyFill="1" applyBorder="1" applyAlignment="1" applyProtection="1">
      <alignment horizontal="center" vertical="center"/>
      <protection hidden="1"/>
    </xf>
    <xf numFmtId="0" fontId="0" fillId="7" borderId="78" xfId="0" applyFill="1" applyBorder="1" applyAlignment="1" applyProtection="1">
      <alignment horizontal="center" vertical="center"/>
      <protection hidden="1"/>
    </xf>
    <xf numFmtId="49" fontId="31" fillId="7" borderId="27" xfId="0" applyNumberFormat="1" applyFont="1" applyFill="1" applyBorder="1" applyAlignment="1" applyProtection="1">
      <alignment horizontal="center" vertical="center"/>
      <protection hidden="1"/>
    </xf>
    <xf numFmtId="49" fontId="32" fillId="7" borderId="27" xfId="0" applyNumberFormat="1" applyFont="1" applyFill="1" applyBorder="1" applyAlignment="1" applyProtection="1">
      <alignment horizontal="center" vertical="center"/>
      <protection hidden="1"/>
    </xf>
    <xf numFmtId="49" fontId="32" fillId="7" borderId="29" xfId="0" applyNumberFormat="1" applyFont="1" applyFill="1" applyBorder="1" applyAlignment="1" applyProtection="1">
      <alignment horizontal="center" vertical="center"/>
      <protection hidden="1"/>
    </xf>
    <xf numFmtId="49" fontId="0" fillId="7" borderId="29" xfId="0" applyNumberFormat="1" applyFill="1" applyBorder="1" applyAlignment="1" applyProtection="1">
      <alignment horizontal="center" vertical="center"/>
      <protection hidden="1"/>
    </xf>
    <xf numFmtId="49" fontId="33" fillId="7" borderId="27" xfId="0" applyNumberFormat="1" applyFont="1" applyFill="1" applyBorder="1" applyAlignment="1" applyProtection="1">
      <alignment horizontal="center" vertical="center"/>
      <protection hidden="1"/>
    </xf>
    <xf numFmtId="49" fontId="34" fillId="7" borderId="27" xfId="0" applyNumberFormat="1" applyFont="1" applyFill="1" applyBorder="1" applyAlignment="1" applyProtection="1">
      <alignment horizontal="center" vertical="center"/>
      <protection hidden="1"/>
    </xf>
    <xf numFmtId="49" fontId="34" fillId="7" borderId="20" xfId="0" applyNumberFormat="1" applyFont="1" applyFill="1" applyBorder="1" applyAlignment="1" applyProtection="1">
      <alignment horizontal="center" vertical="center"/>
      <protection hidden="1"/>
    </xf>
    <xf numFmtId="49" fontId="33" fillId="7" borderId="73" xfId="0" applyNumberFormat="1" applyFont="1" applyFill="1" applyBorder="1" applyAlignment="1" applyProtection="1">
      <alignment horizontal="center" vertical="center"/>
      <protection hidden="1"/>
    </xf>
    <xf numFmtId="49" fontId="34" fillId="7" borderId="48" xfId="0" applyNumberFormat="1" applyFont="1" applyFill="1" applyBorder="1" applyAlignment="1" applyProtection="1">
      <alignment horizontal="center" vertical="center"/>
      <protection hidden="1"/>
    </xf>
    <xf numFmtId="49" fontId="34" fillId="7" borderId="24" xfId="0" applyNumberFormat="1" applyFont="1" applyFill="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50" xfId="0" applyFill="1" applyBorder="1" applyAlignment="1" applyProtection="1">
      <alignment horizontal="center" vertical="center"/>
      <protection hidden="1"/>
    </xf>
    <xf numFmtId="0" fontId="0" fillId="7" borderId="51"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74" xfId="0" applyFill="1" applyBorder="1" applyAlignment="1" applyProtection="1">
      <alignment horizontal="center" vertical="center"/>
      <protection hidden="1"/>
    </xf>
    <xf numFmtId="0" fontId="0" fillId="7" borderId="35" xfId="0" applyFill="1" applyBorder="1" applyAlignment="1" applyProtection="1">
      <alignment horizontal="center" vertical="center"/>
      <protection hidden="1"/>
    </xf>
    <xf numFmtId="0" fontId="0" fillId="7" borderId="82"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49" fontId="0" fillId="7" borderId="41" xfId="0" applyNumberFormat="1" applyFill="1" applyBorder="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28" fillId="10" borderId="0" xfId="0" applyFont="1" applyFill="1" applyAlignment="1" applyProtection="1">
      <alignment horizontal="center" vertical="center"/>
      <protection hidden="1"/>
    </xf>
    <xf numFmtId="0" fontId="29" fillId="10" borderId="5" xfId="0" applyFont="1" applyFill="1" applyBorder="1" applyAlignment="1" applyProtection="1">
      <alignment horizontal="center" vertical="center"/>
      <protection hidden="1"/>
    </xf>
    <xf numFmtId="0" fontId="29" fillId="10" borderId="25" xfId="0" applyFont="1" applyFill="1" applyBorder="1" applyAlignment="1" applyProtection="1">
      <alignment horizontal="center" vertical="center"/>
      <protection hidden="1"/>
    </xf>
    <xf numFmtId="0" fontId="29" fillId="10" borderId="26" xfId="0" applyFont="1" applyFill="1" applyBorder="1" applyAlignment="1" applyProtection="1">
      <alignment horizontal="center" vertical="center"/>
      <protection hidden="1"/>
    </xf>
    <xf numFmtId="0" fontId="29" fillId="10" borderId="20" xfId="0" applyFont="1" applyFill="1" applyBorder="1" applyAlignment="1" applyProtection="1">
      <alignment horizontal="center" vertical="center"/>
      <protection hidden="1"/>
    </xf>
    <xf numFmtId="0" fontId="29" fillId="10" borderId="33" xfId="0" applyFont="1" applyFill="1" applyBorder="1" applyAlignment="1" applyProtection="1">
      <alignment horizontal="center" vertical="center"/>
      <protection hidden="1"/>
    </xf>
    <xf numFmtId="0" fontId="29" fillId="10" borderId="34" xfId="0" applyFont="1" applyFill="1" applyBorder="1" applyAlignment="1" applyProtection="1">
      <alignment horizontal="center" vertical="center"/>
      <protection hidden="1"/>
    </xf>
    <xf numFmtId="0" fontId="0" fillId="6" borderId="28" xfId="0" applyFill="1" applyBorder="1" applyAlignment="1">
      <alignment horizontal="center" vertical="center"/>
    </xf>
    <xf numFmtId="0" fontId="0" fillId="9" borderId="28" xfId="0" applyFill="1" applyBorder="1" applyAlignment="1">
      <alignment horizontal="center" vertical="center"/>
    </xf>
    <xf numFmtId="0" fontId="18" fillId="2" borderId="0" xfId="0" applyFont="1" applyFill="1" applyAlignment="1">
      <alignment horizontal="center" vertical="center"/>
    </xf>
    <xf numFmtId="0" fontId="0" fillId="2" borderId="0" xfId="0" applyFill="1" applyAlignment="1">
      <alignment horizontal="center" vertical="center"/>
    </xf>
    <xf numFmtId="0" fontId="0" fillId="5" borderId="35" xfId="0" applyFill="1" applyBorder="1" applyAlignment="1" applyProtection="1">
      <alignment horizontal="center" vertical="center"/>
      <protection hidden="1"/>
    </xf>
    <xf numFmtId="49" fontId="0" fillId="0" borderId="35" xfId="0" applyNumberFormat="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8" fillId="0" borderId="36" xfId="0" applyFont="1" applyBorder="1" applyAlignment="1" applyProtection="1">
      <alignment horizontal="center" vertical="center"/>
      <protection locked="0" hidden="1"/>
    </xf>
    <xf numFmtId="0" fontId="0" fillId="0" borderId="37"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39" xfId="0" applyBorder="1" applyAlignment="1" applyProtection="1">
      <alignment horizontal="center" vertical="center"/>
      <protection locked="0" hidden="1"/>
    </xf>
    <xf numFmtId="0" fontId="0" fillId="0" borderId="40"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9"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10"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0" borderId="1" xfId="0" applyBorder="1" applyAlignment="1" applyProtection="1">
      <alignment horizontal="center" vertical="center"/>
      <protection hidden="1"/>
    </xf>
    <xf numFmtId="176" fontId="0" fillId="0" borderId="1" xfId="0" applyNumberFormat="1"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17" fillId="5" borderId="37" xfId="0" applyFont="1" applyFill="1" applyBorder="1" applyAlignment="1" applyProtection="1">
      <alignment horizontal="center" vertical="center"/>
      <protection hidden="1"/>
    </xf>
    <xf numFmtId="0" fontId="17" fillId="5" borderId="19" xfId="0" applyFont="1" applyFill="1" applyBorder="1" applyAlignment="1" applyProtection="1">
      <alignment horizontal="center" vertical="center"/>
      <protection hidden="1"/>
    </xf>
    <xf numFmtId="0" fontId="17" fillId="5" borderId="0" xfId="0" applyFont="1" applyFill="1" applyAlignment="1" applyProtection="1">
      <alignment horizontal="center" vertical="center"/>
      <protection hidden="1"/>
    </xf>
    <xf numFmtId="0" fontId="17" fillId="5" borderId="48" xfId="0" applyFont="1" applyFill="1" applyBorder="1" applyAlignment="1" applyProtection="1">
      <alignment horizontal="center" vertical="center"/>
      <protection hidden="1"/>
    </xf>
    <xf numFmtId="0" fontId="17" fillId="5" borderId="40" xfId="0" applyFont="1" applyFill="1" applyBorder="1" applyAlignment="1" applyProtection="1">
      <alignment horizontal="center" vertical="center"/>
      <protection hidden="1"/>
    </xf>
    <xf numFmtId="0" fontId="17" fillId="5" borderId="24" xfId="0" applyFont="1" applyFill="1"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15" fillId="2" borderId="0" xfId="0" applyFont="1" applyFill="1" applyAlignment="1">
      <alignment horizontal="center" vertical="center"/>
    </xf>
    <xf numFmtId="0" fontId="15" fillId="6" borderId="0" xfId="0" applyFont="1" applyFill="1" applyAlignment="1">
      <alignment horizontal="center" vertical="center"/>
    </xf>
    <xf numFmtId="0" fontId="16" fillId="0" borderId="0" xfId="0" applyFont="1" applyAlignment="1">
      <alignment horizontal="center" vertical="center"/>
    </xf>
    <xf numFmtId="0" fontId="15" fillId="7" borderId="0" xfId="0" applyFont="1" applyFill="1" applyAlignment="1">
      <alignment horizontal="center" vertical="center"/>
    </xf>
    <xf numFmtId="0" fontId="15" fillId="4" borderId="0" xfId="0" applyFont="1" applyFill="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colors>
    <mruColors>
      <color rgb="FFFF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21"/>
  <sheetViews>
    <sheetView showGridLines="0" showRowColHeaders="0" tabSelected="1" view="pageBreakPreview" zoomScaleSheetLayoutView="100" workbookViewId="0">
      <selection sqref="A1:H3"/>
    </sheetView>
  </sheetViews>
  <sheetFormatPr defaultColWidth="9" defaultRowHeight="18.75"/>
  <cols>
    <col min="1" max="1" width="9" style="1" customWidth="1"/>
    <col min="2" max="2" width="17.375" style="1" customWidth="1"/>
    <col min="3" max="4" width="14.5" style="1" customWidth="1"/>
    <col min="5" max="7" width="13" style="1" customWidth="1"/>
    <col min="8" max="8" width="9" style="1" customWidth="1"/>
    <col min="9" max="16384" width="9" style="1"/>
  </cols>
  <sheetData>
    <row r="1" spans="1:8">
      <c r="A1" s="142" t="s">
        <v>637</v>
      </c>
      <c r="B1" s="143"/>
      <c r="C1" s="143"/>
      <c r="D1" s="143"/>
      <c r="E1" s="143"/>
      <c r="F1" s="143"/>
      <c r="G1" s="143"/>
      <c r="H1" s="143"/>
    </row>
    <row r="2" spans="1:8">
      <c r="A2" s="143"/>
      <c r="B2" s="143"/>
      <c r="C2" s="143"/>
      <c r="D2" s="143"/>
      <c r="E2" s="143"/>
      <c r="F2" s="143"/>
      <c r="G2" s="143"/>
      <c r="H2" s="143"/>
    </row>
    <row r="3" spans="1:8">
      <c r="A3" s="143"/>
      <c r="B3" s="143"/>
      <c r="C3" s="143"/>
      <c r="D3" s="143"/>
      <c r="E3" s="143"/>
      <c r="F3" s="143"/>
      <c r="G3" s="143"/>
      <c r="H3" s="143"/>
    </row>
    <row r="5" spans="1:8" ht="19.5" thickBot="1"/>
    <row r="6" spans="1:8" ht="22.5" customHeight="1" thickBot="1">
      <c r="B6" s="2" t="s">
        <v>247</v>
      </c>
      <c r="C6" s="144"/>
      <c r="D6" s="145"/>
      <c r="E6" s="145"/>
      <c r="F6" s="145"/>
      <c r="G6" s="146"/>
    </row>
    <row r="7" spans="1:8" ht="28.5" customHeight="1" thickBot="1">
      <c r="B7" s="2" t="s">
        <v>248</v>
      </c>
      <c r="C7" s="147"/>
      <c r="D7" s="147"/>
      <c r="E7" s="147"/>
      <c r="F7" s="147"/>
      <c r="G7" s="147"/>
    </row>
    <row r="8" spans="1:8" ht="28.5" customHeight="1" thickBot="1">
      <c r="B8" s="5"/>
      <c r="C8" s="5"/>
      <c r="D8" s="5"/>
      <c r="E8" s="5"/>
      <c r="F8" s="5"/>
      <c r="G8" s="5"/>
    </row>
    <row r="9" spans="1:8" ht="22.5" customHeight="1">
      <c r="B9" s="21" t="s">
        <v>1</v>
      </c>
      <c r="C9" s="148"/>
      <c r="D9" s="149"/>
      <c r="E9" s="149"/>
      <c r="F9" s="150"/>
      <c r="G9" s="151" t="s">
        <v>2</v>
      </c>
    </row>
    <row r="10" spans="1:8" ht="28.5" customHeight="1" thickBot="1">
      <c r="B10" s="3" t="s">
        <v>3</v>
      </c>
      <c r="C10" s="153"/>
      <c r="D10" s="154"/>
      <c r="E10" s="154"/>
      <c r="F10" s="155"/>
      <c r="G10" s="152"/>
    </row>
    <row r="11" spans="1:8" ht="22.5" customHeight="1" thickTop="1">
      <c r="B11" s="4" t="s">
        <v>4</v>
      </c>
      <c r="C11" s="131"/>
      <c r="D11" s="132"/>
      <c r="E11" s="132"/>
      <c r="F11" s="133"/>
      <c r="G11" s="134" t="s">
        <v>2</v>
      </c>
    </row>
    <row r="12" spans="1:8" ht="28.5" customHeight="1" thickBot="1">
      <c r="B12" s="19" t="s">
        <v>251</v>
      </c>
      <c r="C12" s="136"/>
      <c r="D12" s="137"/>
      <c r="E12" s="137"/>
      <c r="F12" s="138"/>
      <c r="G12" s="135"/>
    </row>
    <row r="13" spans="1:8" ht="19.5" thickBot="1"/>
    <row r="14" spans="1:8" ht="22.5" customHeight="1">
      <c r="B14" s="21" t="s">
        <v>6</v>
      </c>
      <c r="C14" s="139"/>
      <c r="D14" s="139"/>
      <c r="E14" s="139"/>
      <c r="F14" s="139"/>
      <c r="G14" s="140" t="s">
        <v>2</v>
      </c>
    </row>
    <row r="15" spans="1:8" ht="27" customHeight="1">
      <c r="B15" s="18" t="s">
        <v>7</v>
      </c>
      <c r="C15" s="127"/>
      <c r="D15" s="127"/>
      <c r="E15" s="127"/>
      <c r="F15" s="127"/>
      <c r="G15" s="141"/>
    </row>
    <row r="16" spans="1:8" ht="22.5" customHeight="1">
      <c r="B16" s="18" t="s">
        <v>8</v>
      </c>
      <c r="C16" s="120"/>
      <c r="D16" s="120"/>
      <c r="E16" s="120"/>
      <c r="F16" s="120"/>
      <c r="G16" s="121"/>
    </row>
    <row r="17" spans="2:7" ht="22.5" customHeight="1">
      <c r="B17" s="18" t="s">
        <v>9</v>
      </c>
      <c r="C17" s="122"/>
      <c r="D17" s="123"/>
      <c r="E17" s="123"/>
      <c r="F17" s="123"/>
      <c r="G17" s="124"/>
    </row>
    <row r="18" spans="2:7" ht="22.5" customHeight="1">
      <c r="B18" s="18" t="s">
        <v>10</v>
      </c>
      <c r="C18" s="120"/>
      <c r="D18" s="120"/>
      <c r="E18" s="120"/>
      <c r="F18" s="120"/>
      <c r="G18" s="121"/>
    </row>
    <row r="19" spans="2:7" ht="18" customHeight="1">
      <c r="B19" s="125" t="s">
        <v>11</v>
      </c>
      <c r="C19" s="127"/>
      <c r="D19" s="127"/>
      <c r="E19" s="127"/>
      <c r="F19" s="127"/>
      <c r="G19" s="128"/>
    </row>
    <row r="20" spans="2:7" ht="18" customHeight="1">
      <c r="B20" s="125"/>
      <c r="C20" s="127"/>
      <c r="D20" s="127"/>
      <c r="E20" s="127"/>
      <c r="F20" s="127"/>
      <c r="G20" s="128"/>
    </row>
    <row r="21" spans="2:7" ht="18" customHeight="1" thickBot="1">
      <c r="B21" s="126"/>
      <c r="C21" s="129"/>
      <c r="D21" s="129"/>
      <c r="E21" s="129"/>
      <c r="F21" s="129"/>
      <c r="G21" s="130"/>
    </row>
  </sheetData>
  <sheetProtection algorithmName="SHA-512" hashValue="dCGTGlpVpK9+2k3eo5dLQs0FUGD5ZjM+vO6wVa/tzOx9yiVMqPezZDqa/xbTCmUyI5GfIs6y1i+DgYMtCUdqGQ==" saltValue="PANkTBAVaaQy13VQO8FeAA==" spinCount="100000" sheet="1" objects="1" scenarios="1"/>
  <mergeCells count="17">
    <mergeCell ref="A1:H3"/>
    <mergeCell ref="C6:G6"/>
    <mergeCell ref="C7:G7"/>
    <mergeCell ref="C9:F9"/>
    <mergeCell ref="G9:G10"/>
    <mergeCell ref="C10:F10"/>
    <mergeCell ref="C11:F11"/>
    <mergeCell ref="G11:G12"/>
    <mergeCell ref="C12:F12"/>
    <mergeCell ref="C14:F14"/>
    <mergeCell ref="G14:G15"/>
    <mergeCell ref="C15:F15"/>
    <mergeCell ref="C16:G16"/>
    <mergeCell ref="C17:G17"/>
    <mergeCell ref="C18:G18"/>
    <mergeCell ref="B19:B21"/>
    <mergeCell ref="C19:G21"/>
  </mergeCells>
  <phoneticPr fontId="2"/>
  <dataValidations count="3">
    <dataValidation imeMode="halfAlpha" allowBlank="1" showInputMessage="1" showErrorMessage="1" sqref="C16:G18" xr:uid="{00000000-0002-0000-0000-000000000000}"/>
    <dataValidation imeMode="hiragana" allowBlank="1" showInputMessage="1" showErrorMessage="1" sqref="C10:F10 C12:F12 C15:F15 C19:G21" xr:uid="{00000000-0002-0000-0000-000001000000}"/>
    <dataValidation imeMode="halfKatakana" allowBlank="1" showInputMessage="1" showErrorMessage="1" sqref="C14:F14 C11:F11 C9:F9" xr:uid="{00000000-0002-0000-0000-000002000000}"/>
  </dataValidations>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I1:AN81"/>
  <sheetViews>
    <sheetView zoomScale="85" zoomScaleNormal="85" workbookViewId="0">
      <selection activeCell="Q22" sqref="Q22"/>
    </sheetView>
  </sheetViews>
  <sheetFormatPr defaultColWidth="9" defaultRowHeight="18.75"/>
  <cols>
    <col min="1" max="8" width="9" style="33"/>
    <col min="9" max="9" width="23.75" style="39" bestFit="1" customWidth="1"/>
    <col min="10" max="10" width="30.5" style="39" bestFit="1" customWidth="1"/>
    <col min="11" max="11" width="9" style="39"/>
    <col min="12" max="12" width="15.375" style="39" bestFit="1" customWidth="1"/>
    <col min="13" max="13" width="9" style="39"/>
    <col min="14" max="14" width="39.5" style="33" customWidth="1"/>
    <col min="15" max="38" width="9" style="33"/>
    <col min="39" max="39" width="15.75" style="38" bestFit="1" customWidth="1"/>
    <col min="40" max="40" width="8.625" style="38"/>
    <col min="41" max="16384" width="9" style="33"/>
  </cols>
  <sheetData>
    <row r="1" spans="9:40">
      <c r="I1" s="382" t="s">
        <v>12</v>
      </c>
      <c r="J1" s="382"/>
      <c r="K1" s="382"/>
      <c r="L1" s="382"/>
      <c r="M1" s="382"/>
      <c r="N1" s="37"/>
      <c r="O1" s="37"/>
      <c r="P1" s="37"/>
      <c r="Q1" s="378" t="s">
        <v>252</v>
      </c>
      <c r="R1" s="378"/>
      <c r="S1" s="378"/>
      <c r="T1" s="378"/>
      <c r="U1" s="378"/>
      <c r="V1" s="378"/>
      <c r="W1" s="378"/>
      <c r="X1" s="379" t="s">
        <v>229</v>
      </c>
      <c r="Y1" s="379"/>
      <c r="Z1" s="38"/>
      <c r="AA1" s="38"/>
      <c r="AM1" s="381" t="s">
        <v>270</v>
      </c>
      <c r="AN1" s="381"/>
    </row>
    <row r="2" spans="9:40">
      <c r="I2" s="39" t="s">
        <v>477</v>
      </c>
      <c r="J2" s="39" t="s">
        <v>480</v>
      </c>
      <c r="K2" s="39" t="s">
        <v>478</v>
      </c>
      <c r="L2" s="39" t="s">
        <v>479</v>
      </c>
      <c r="M2" s="40" t="s">
        <v>261</v>
      </c>
      <c r="N2" s="40" t="s">
        <v>476</v>
      </c>
      <c r="O2" s="40"/>
      <c r="P2" s="40"/>
      <c r="Q2" s="38" t="s">
        <v>203</v>
      </c>
      <c r="R2" s="41"/>
      <c r="S2" s="42"/>
      <c r="T2" s="41"/>
      <c r="U2" s="38" t="s">
        <v>204</v>
      </c>
      <c r="V2" s="38"/>
      <c r="W2" s="42"/>
      <c r="X2" s="38"/>
      <c r="Y2" s="38"/>
      <c r="Z2" s="38"/>
      <c r="AA2" s="38"/>
      <c r="AE2" s="97" t="s">
        <v>439</v>
      </c>
      <c r="AG2" s="97" t="s">
        <v>440</v>
      </c>
      <c r="AI2" s="97" t="s">
        <v>441</v>
      </c>
      <c r="AK2" s="97" t="s">
        <v>442</v>
      </c>
      <c r="AM2" s="38" t="s">
        <v>271</v>
      </c>
      <c r="AN2" s="41" t="s">
        <v>389</v>
      </c>
    </row>
    <row r="3" spans="9:40">
      <c r="I3" s="43" t="s">
        <v>37</v>
      </c>
      <c r="J3" s="44" t="s">
        <v>38</v>
      </c>
      <c r="K3" s="43" t="s">
        <v>39</v>
      </c>
      <c r="L3" s="43" t="s">
        <v>481</v>
      </c>
      <c r="M3" s="40" t="s">
        <v>262</v>
      </c>
      <c r="N3" s="40" t="s">
        <v>562</v>
      </c>
      <c r="O3" s="40"/>
      <c r="P3" s="40"/>
      <c r="Q3" s="38"/>
      <c r="R3" s="41"/>
      <c r="S3" s="42"/>
      <c r="T3" s="41"/>
      <c r="U3" s="38"/>
      <c r="V3" s="38"/>
      <c r="W3" s="42"/>
      <c r="X3" s="38"/>
      <c r="Y3" s="38"/>
      <c r="Z3" s="38"/>
      <c r="AA3" s="38"/>
      <c r="AE3" s="97">
        <v>1</v>
      </c>
      <c r="AF3" s="33" t="str">
        <f>IFERROR(VLOOKUP(AE3,男子様式!$AM$21:$AN$620,2,FALSE),"")</f>
        <v/>
      </c>
      <c r="AG3" s="97">
        <v>1</v>
      </c>
      <c r="AH3" s="33" t="str">
        <f>IFERROR(VLOOKUP(AG3,男子様式!$AO$21:$AP$620,2,FALSE),"")</f>
        <v/>
      </c>
      <c r="AI3" s="97">
        <v>1</v>
      </c>
      <c r="AJ3" s="33" t="str">
        <f>IFERROR(VLOOKUP(AI3,女子様式!$AO$21:$AP$620,2,FALSE),"")</f>
        <v/>
      </c>
      <c r="AK3" s="97">
        <v>1</v>
      </c>
      <c r="AL3" s="33" t="str">
        <f>IFERROR(VLOOKUP(AK3,女子様式!$AO$21:$AP$620,2,FALSE),"")</f>
        <v/>
      </c>
      <c r="AM3" s="38" t="s">
        <v>272</v>
      </c>
      <c r="AN3" s="41" t="s">
        <v>388</v>
      </c>
    </row>
    <row r="4" spans="9:40">
      <c r="I4" s="43" t="s">
        <v>482</v>
      </c>
      <c r="J4" s="44" t="s">
        <v>76</v>
      </c>
      <c r="K4" s="43" t="s">
        <v>483</v>
      </c>
      <c r="L4" s="43" t="s">
        <v>484</v>
      </c>
      <c r="M4" s="40" t="s">
        <v>264</v>
      </c>
      <c r="N4" s="40" t="s">
        <v>563</v>
      </c>
      <c r="O4" s="40"/>
      <c r="P4" s="40"/>
      <c r="Q4" s="116" t="s">
        <v>131</v>
      </c>
      <c r="R4" s="117" t="s">
        <v>136</v>
      </c>
      <c r="S4" s="118">
        <v>1175</v>
      </c>
      <c r="T4" s="117"/>
      <c r="U4" s="116" t="s">
        <v>131</v>
      </c>
      <c r="V4" s="117" t="s">
        <v>136</v>
      </c>
      <c r="W4" s="42"/>
      <c r="X4" s="38"/>
      <c r="Y4" s="38"/>
      <c r="Z4" s="380" t="s">
        <v>253</v>
      </c>
      <c r="AA4" s="38" t="s">
        <v>244</v>
      </c>
      <c r="AE4" s="97">
        <v>2</v>
      </c>
      <c r="AF4" s="33" t="str">
        <f>IFERROR(VLOOKUP(AE4,男子様式!$AM$21:$AN$620,2,FALSE),"")</f>
        <v/>
      </c>
      <c r="AG4" s="97">
        <v>2</v>
      </c>
      <c r="AH4" s="33" t="str">
        <f>IFERROR(VLOOKUP(AG4,男子様式!$AO$21:$AP$620,2,FALSE),"")</f>
        <v/>
      </c>
      <c r="AI4" s="97">
        <v>2</v>
      </c>
      <c r="AJ4" s="33" t="str">
        <f>IFERROR(VLOOKUP(AI4,女子様式!$AO$21:$AP$620,2,FALSE),"")</f>
        <v/>
      </c>
      <c r="AK4" s="97">
        <v>2</v>
      </c>
      <c r="AL4" s="33" t="str">
        <f>IFERROR(VLOOKUP(AK4,女子様式!$AO$21:$AP$620,2,FALSE),"")</f>
        <v/>
      </c>
      <c r="AM4" s="38" t="s">
        <v>273</v>
      </c>
      <c r="AN4" s="41" t="s">
        <v>274</v>
      </c>
    </row>
    <row r="5" spans="9:40">
      <c r="I5" s="43" t="s">
        <v>117</v>
      </c>
      <c r="J5" s="44" t="s">
        <v>118</v>
      </c>
      <c r="K5" s="43" t="s">
        <v>119</v>
      </c>
      <c r="L5" s="43" t="s">
        <v>485</v>
      </c>
      <c r="M5" s="40" t="s">
        <v>265</v>
      </c>
      <c r="N5" s="40" t="s">
        <v>564</v>
      </c>
      <c r="O5" s="40"/>
      <c r="P5" s="40"/>
      <c r="Q5" s="116" t="s">
        <v>132</v>
      </c>
      <c r="R5" s="117" t="s">
        <v>230</v>
      </c>
      <c r="S5" s="118">
        <v>2350</v>
      </c>
      <c r="T5" s="117"/>
      <c r="U5" s="116" t="s">
        <v>132</v>
      </c>
      <c r="V5" s="117" t="s">
        <v>230</v>
      </c>
      <c r="W5" s="42"/>
      <c r="X5" s="38"/>
      <c r="Y5" s="38"/>
      <c r="Z5" s="380"/>
      <c r="AA5" s="38" t="s">
        <v>245</v>
      </c>
      <c r="AE5" s="97">
        <v>3</v>
      </c>
      <c r="AF5" s="33" t="str">
        <f>IFERROR(VLOOKUP(AE5,男子様式!$AM$21:$AN$620,2,FALSE),"")</f>
        <v/>
      </c>
      <c r="AG5" s="97">
        <v>3</v>
      </c>
      <c r="AH5" s="33" t="str">
        <f>IFERROR(VLOOKUP(AG5,男子様式!$AO$21:$AP$620,2,FALSE),"")</f>
        <v/>
      </c>
      <c r="AI5" s="97">
        <v>3</v>
      </c>
      <c r="AJ5" s="33" t="str">
        <f>IFERROR(VLOOKUP(AI5,女子様式!$AO$21:$AP$620,2,FALSE),"")</f>
        <v/>
      </c>
      <c r="AK5" s="97">
        <v>3</v>
      </c>
      <c r="AL5" s="33" t="str">
        <f>IFERROR(VLOOKUP(AK5,女子様式!$AO$21:$AP$620,2,FALSE),"")</f>
        <v/>
      </c>
      <c r="AM5" s="38" t="s">
        <v>275</v>
      </c>
      <c r="AN5" s="41" t="s">
        <v>276</v>
      </c>
    </row>
    <row r="6" spans="9:40">
      <c r="I6" s="43" t="s">
        <v>49</v>
      </c>
      <c r="J6" s="44" t="s">
        <v>50</v>
      </c>
      <c r="K6" s="43" t="s">
        <v>51</v>
      </c>
      <c r="L6" s="43" t="s">
        <v>486</v>
      </c>
      <c r="M6" s="40" t="s">
        <v>264</v>
      </c>
      <c r="N6" s="40" t="s">
        <v>565</v>
      </c>
      <c r="O6" s="40"/>
      <c r="P6" s="40"/>
      <c r="Q6" s="116" t="s">
        <v>231</v>
      </c>
      <c r="R6" s="117" t="s">
        <v>137</v>
      </c>
      <c r="S6" s="118">
        <v>5400</v>
      </c>
      <c r="T6" s="117"/>
      <c r="U6" s="116" t="s">
        <v>231</v>
      </c>
      <c r="V6" s="117" t="s">
        <v>137</v>
      </c>
      <c r="W6" s="42"/>
      <c r="X6" s="38"/>
      <c r="Y6" s="38"/>
      <c r="Z6" s="380"/>
      <c r="AA6" s="38"/>
      <c r="AE6" s="97">
        <v>4</v>
      </c>
      <c r="AF6" s="33" t="str">
        <f>IFERROR(VLOOKUP(AE6,男子様式!$AM$21:$AN$620,2,FALSE),"")</f>
        <v/>
      </c>
      <c r="AG6" s="97">
        <v>4</v>
      </c>
      <c r="AH6" s="33" t="str">
        <f>IFERROR(VLOOKUP(AG6,男子様式!$AO$21:$AP$620,2,FALSE),"")</f>
        <v/>
      </c>
      <c r="AI6" s="97">
        <v>4</v>
      </c>
      <c r="AJ6" s="33" t="str">
        <f>IFERROR(VLOOKUP(AI6,女子様式!$AO$21:$AP$620,2,FALSE),"")</f>
        <v/>
      </c>
      <c r="AK6" s="97">
        <v>4</v>
      </c>
      <c r="AL6" s="33" t="str">
        <f>IFERROR(VLOOKUP(AK6,女子様式!$AO$21:$AP$620,2,FALSE),"")</f>
        <v/>
      </c>
      <c r="AM6" s="38" t="s">
        <v>277</v>
      </c>
      <c r="AN6" s="41" t="s">
        <v>278</v>
      </c>
    </row>
    <row r="7" spans="9:40">
      <c r="I7" s="43" t="s">
        <v>58</v>
      </c>
      <c r="J7" s="44" t="s">
        <v>62</v>
      </c>
      <c r="K7" s="43" t="s">
        <v>63</v>
      </c>
      <c r="L7" s="43" t="s">
        <v>487</v>
      </c>
      <c r="M7" s="40" t="s">
        <v>264</v>
      </c>
      <c r="N7" s="40" t="s">
        <v>566</v>
      </c>
      <c r="O7" s="40"/>
      <c r="P7" s="40"/>
      <c r="Q7" s="116" t="s">
        <v>232</v>
      </c>
      <c r="R7" s="117" t="s">
        <v>233</v>
      </c>
      <c r="S7" s="118">
        <v>20800</v>
      </c>
      <c r="T7" s="117"/>
      <c r="U7" s="116" t="s">
        <v>232</v>
      </c>
      <c r="V7" s="117" t="s">
        <v>233</v>
      </c>
      <c r="W7" s="42"/>
      <c r="X7" s="38"/>
      <c r="Y7" s="38"/>
      <c r="Z7" s="38"/>
      <c r="AA7" s="38"/>
      <c r="AE7" s="97">
        <v>5</v>
      </c>
      <c r="AF7" s="33" t="str">
        <f>IFERROR(VLOOKUP(AE7,男子様式!$AM$21:$AN$620,2,FALSE),"")</f>
        <v/>
      </c>
      <c r="AG7" s="97">
        <v>5</v>
      </c>
      <c r="AH7" s="33" t="str">
        <f>IFERROR(VLOOKUP(AG7,男子様式!$AO$21:$AP$620,2,FALSE),"")</f>
        <v/>
      </c>
      <c r="AI7" s="97">
        <v>5</v>
      </c>
      <c r="AJ7" s="33" t="str">
        <f>IFERROR(VLOOKUP(AI7,女子様式!$AO$21:$AP$620,2,FALSE),"")</f>
        <v/>
      </c>
      <c r="AK7" s="97">
        <v>5</v>
      </c>
      <c r="AL7" s="33" t="str">
        <f>IFERROR(VLOOKUP(AK7,女子様式!$AO$21:$AP$620,2,FALSE),"")</f>
        <v/>
      </c>
      <c r="AM7" s="38" t="s">
        <v>279</v>
      </c>
      <c r="AN7" s="41" t="s">
        <v>280</v>
      </c>
    </row>
    <row r="8" spans="9:40">
      <c r="I8" s="43" t="s">
        <v>77</v>
      </c>
      <c r="J8" s="44" t="s">
        <v>78</v>
      </c>
      <c r="K8" s="43" t="s">
        <v>79</v>
      </c>
      <c r="L8" s="43" t="s">
        <v>488</v>
      </c>
      <c r="M8" s="40" t="s">
        <v>263</v>
      </c>
      <c r="N8" s="40" t="s">
        <v>567</v>
      </c>
      <c r="O8" s="40"/>
      <c r="P8" s="40"/>
      <c r="Q8" s="116" t="s">
        <v>133</v>
      </c>
      <c r="R8" s="117" t="s">
        <v>234</v>
      </c>
      <c r="S8" s="118">
        <v>43000</v>
      </c>
      <c r="T8" s="117"/>
      <c r="U8" s="116" t="s">
        <v>133</v>
      </c>
      <c r="V8" s="117" t="s">
        <v>234</v>
      </c>
      <c r="W8" s="42"/>
      <c r="X8" s="38"/>
      <c r="Y8" s="38"/>
      <c r="Z8" s="38"/>
      <c r="AA8" s="38"/>
      <c r="AE8" s="97">
        <v>6</v>
      </c>
      <c r="AF8" s="33" t="str">
        <f>IFERROR(VLOOKUP(AE8,男子様式!$AM$21:$AN$620,2,FALSE),"")</f>
        <v/>
      </c>
      <c r="AG8" s="97">
        <v>6</v>
      </c>
      <c r="AH8" s="33" t="str">
        <f>IFERROR(VLOOKUP(AG8,男子様式!$AO$21:$AP$620,2,FALSE),"")</f>
        <v/>
      </c>
      <c r="AI8" s="97">
        <v>6</v>
      </c>
      <c r="AJ8" s="33" t="str">
        <f>IFERROR(VLOOKUP(AI8,女子様式!$AO$21:$AP$620,2,FALSE),"")</f>
        <v/>
      </c>
      <c r="AK8" s="97">
        <v>6</v>
      </c>
      <c r="AL8" s="33" t="str">
        <f>IFERROR(VLOOKUP(AK8,女子様式!$AO$21:$AP$620,2,FALSE),"")</f>
        <v/>
      </c>
      <c r="AM8" s="38" t="s">
        <v>281</v>
      </c>
      <c r="AN8" s="41" t="s">
        <v>282</v>
      </c>
    </row>
    <row r="9" spans="9:40">
      <c r="I9" s="43" t="s">
        <v>80</v>
      </c>
      <c r="J9" s="44" t="s">
        <v>81</v>
      </c>
      <c r="K9" s="43" t="s">
        <v>82</v>
      </c>
      <c r="L9" s="43" t="s">
        <v>489</v>
      </c>
      <c r="M9" s="40" t="s">
        <v>264</v>
      </c>
      <c r="N9" s="40" t="s">
        <v>568</v>
      </c>
      <c r="O9" s="40"/>
      <c r="P9" s="40"/>
      <c r="Q9" s="116" t="s">
        <v>134</v>
      </c>
      <c r="R9" s="117" t="s">
        <v>138</v>
      </c>
      <c r="S9" s="118">
        <v>163000</v>
      </c>
      <c r="T9" s="117"/>
      <c r="U9" s="116" t="s">
        <v>134</v>
      </c>
      <c r="V9" s="117" t="s">
        <v>138</v>
      </c>
      <c r="W9" s="42"/>
      <c r="X9" s="38"/>
      <c r="Y9" s="38"/>
      <c r="Z9" s="38"/>
      <c r="AA9" s="38"/>
      <c r="AE9" s="97">
        <v>7</v>
      </c>
      <c r="AF9" s="33" t="str">
        <f>IFERROR(VLOOKUP(AE9,男子様式!$AM$21:$AN$620,2,FALSE),"")</f>
        <v/>
      </c>
      <c r="AG9" s="97">
        <v>7</v>
      </c>
      <c r="AH9" s="33" t="str">
        <f>IFERROR(VLOOKUP(AG9,男子様式!$AO$21:$AP$620,2,FALSE),"")</f>
        <v/>
      </c>
      <c r="AI9" s="97">
        <v>7</v>
      </c>
      <c r="AJ9" s="33" t="str">
        <f>IFERROR(VLOOKUP(AI9,女子様式!$AO$21:$AP$620,2,FALSE),"")</f>
        <v/>
      </c>
      <c r="AK9" s="97">
        <v>7</v>
      </c>
      <c r="AL9" s="33" t="str">
        <f>IFERROR(VLOOKUP(AK9,女子様式!$AO$21:$AP$620,2,FALSE),"")</f>
        <v/>
      </c>
      <c r="AM9" s="38" t="s">
        <v>283</v>
      </c>
      <c r="AN9" s="41" t="s">
        <v>284</v>
      </c>
    </row>
    <row r="10" spans="9:40">
      <c r="I10" s="43" t="s">
        <v>40</v>
      </c>
      <c r="J10" s="44" t="s">
        <v>41</v>
      </c>
      <c r="K10" s="43" t="s">
        <v>42</v>
      </c>
      <c r="L10" s="43" t="s">
        <v>490</v>
      </c>
      <c r="M10" s="40" t="s">
        <v>266</v>
      </c>
      <c r="N10" s="40" t="s">
        <v>569</v>
      </c>
      <c r="O10" s="40"/>
      <c r="P10" s="40"/>
      <c r="Q10" s="116" t="s">
        <v>462</v>
      </c>
      <c r="R10" s="117" t="s">
        <v>463</v>
      </c>
      <c r="S10" s="118">
        <v>332000</v>
      </c>
      <c r="T10" s="117"/>
      <c r="U10" s="116" t="s">
        <v>462</v>
      </c>
      <c r="V10" s="117" t="s">
        <v>463</v>
      </c>
      <c r="W10" s="42"/>
      <c r="X10" s="38"/>
      <c r="Y10" s="38"/>
      <c r="Z10" s="38"/>
      <c r="AA10" s="38"/>
      <c r="AE10" s="97">
        <v>8</v>
      </c>
      <c r="AF10" s="33" t="str">
        <f>IFERROR(VLOOKUP(AE10,男子様式!$AM$21:$AN$620,2,FALSE),"")</f>
        <v/>
      </c>
      <c r="AG10" s="97">
        <v>8</v>
      </c>
      <c r="AH10" s="33" t="str">
        <f>IFERROR(VLOOKUP(AG10,男子様式!$AO$21:$AP$620,2,FALSE),"")</f>
        <v/>
      </c>
      <c r="AI10" s="97">
        <v>8</v>
      </c>
      <c r="AJ10" s="33" t="str">
        <f>IFERROR(VLOOKUP(AI10,女子様式!$AO$21:$AP$620,2,FALSE),"")</f>
        <v/>
      </c>
      <c r="AK10" s="97">
        <v>8</v>
      </c>
      <c r="AL10" s="33" t="str">
        <f>IFERROR(VLOOKUP(AK10,女子様式!$AO$21:$AP$620,2,FALSE),"")</f>
        <v/>
      </c>
      <c r="AM10" s="38" t="s">
        <v>285</v>
      </c>
      <c r="AN10" s="41" t="s">
        <v>286</v>
      </c>
    </row>
    <row r="11" spans="9:40">
      <c r="I11" s="43" t="s">
        <v>34</v>
      </c>
      <c r="J11" s="44" t="s">
        <v>35</v>
      </c>
      <c r="K11" s="43" t="s">
        <v>36</v>
      </c>
      <c r="L11" s="43" t="s">
        <v>491</v>
      </c>
      <c r="M11" s="40" t="s">
        <v>266</v>
      </c>
      <c r="N11" s="40" t="s">
        <v>570</v>
      </c>
      <c r="O11" s="40"/>
      <c r="P11" s="40"/>
      <c r="Q11" s="116" t="s">
        <v>395</v>
      </c>
      <c r="R11" s="117" t="s">
        <v>396</v>
      </c>
      <c r="S11" s="118">
        <v>1660</v>
      </c>
      <c r="T11" s="117"/>
      <c r="U11" s="116" t="s">
        <v>397</v>
      </c>
      <c r="V11" s="117" t="s">
        <v>398</v>
      </c>
      <c r="W11" s="42"/>
      <c r="X11" s="38"/>
      <c r="Y11" s="38"/>
      <c r="Z11" s="38"/>
      <c r="AA11" s="38"/>
      <c r="AE11" s="97">
        <v>9</v>
      </c>
      <c r="AF11" s="33" t="str">
        <f>IFERROR(VLOOKUP(AE11,男子様式!$AM$21:$AN$620,2,FALSE),"")</f>
        <v/>
      </c>
      <c r="AG11" s="97">
        <v>9</v>
      </c>
      <c r="AH11" s="33" t="str">
        <f>IFERROR(VLOOKUP(AG11,男子様式!$AO$21:$AP$620,2,FALSE),"")</f>
        <v/>
      </c>
      <c r="AI11" s="97">
        <v>9</v>
      </c>
      <c r="AJ11" s="33" t="str">
        <f>IFERROR(VLOOKUP(AI11,女子様式!$AO$21:$AP$620,2,FALSE),"")</f>
        <v/>
      </c>
      <c r="AK11" s="97">
        <v>9</v>
      </c>
      <c r="AL11" s="33" t="str">
        <f>IFERROR(VLOOKUP(AK11,女子様式!$AO$21:$AP$620,2,FALSE),"")</f>
        <v/>
      </c>
      <c r="AM11" s="38" t="s">
        <v>287</v>
      </c>
      <c r="AN11" s="41" t="s">
        <v>288</v>
      </c>
    </row>
    <row r="12" spans="9:40">
      <c r="I12" s="43" t="s">
        <v>86</v>
      </c>
      <c r="J12" s="44" t="s">
        <v>87</v>
      </c>
      <c r="K12" s="43" t="s">
        <v>88</v>
      </c>
      <c r="L12" s="43" t="s">
        <v>492</v>
      </c>
      <c r="M12" s="40" t="s">
        <v>264</v>
      </c>
      <c r="N12" s="40" t="s">
        <v>571</v>
      </c>
      <c r="O12" s="40"/>
      <c r="P12" s="40"/>
      <c r="Q12" s="116" t="s">
        <v>399</v>
      </c>
      <c r="R12" s="117" t="s">
        <v>400</v>
      </c>
      <c r="S12" s="118">
        <v>6000</v>
      </c>
      <c r="T12" s="117"/>
      <c r="U12" s="116" t="s">
        <v>399</v>
      </c>
      <c r="V12" s="117" t="s">
        <v>443</v>
      </c>
      <c r="W12" s="42"/>
      <c r="X12" s="38"/>
      <c r="Y12" s="38"/>
      <c r="Z12" s="38"/>
      <c r="AA12" s="38"/>
      <c r="AE12" s="97">
        <v>10</v>
      </c>
      <c r="AF12" s="33" t="str">
        <f>IFERROR(VLOOKUP(AE12,男子様式!$AM$21:$AN$620,2,FALSE),"")</f>
        <v/>
      </c>
      <c r="AG12" s="97">
        <v>10</v>
      </c>
      <c r="AH12" s="33" t="str">
        <f>IFERROR(VLOOKUP(AG12,男子様式!$AO$21:$AP$620,2,FALSE),"")</f>
        <v/>
      </c>
      <c r="AI12" s="97">
        <v>10</v>
      </c>
      <c r="AJ12" s="33" t="str">
        <f>IFERROR(VLOOKUP(AI12,女子様式!$AO$21:$AP$620,2,FALSE),"")</f>
        <v/>
      </c>
      <c r="AK12" s="97">
        <v>10</v>
      </c>
      <c r="AL12" s="33" t="str">
        <f>IFERROR(VLOOKUP(AK12,女子様式!$AO$21:$AP$620,2,FALSE),"")</f>
        <v/>
      </c>
      <c r="AM12" s="38" t="s">
        <v>289</v>
      </c>
      <c r="AN12" s="41" t="s">
        <v>290</v>
      </c>
    </row>
    <row r="13" spans="9:40">
      <c r="I13" s="43" t="s">
        <v>103</v>
      </c>
      <c r="J13" s="44" t="s">
        <v>493</v>
      </c>
      <c r="K13" s="43" t="s">
        <v>104</v>
      </c>
      <c r="L13" s="43" t="s">
        <v>494</v>
      </c>
      <c r="M13" s="40" t="s">
        <v>264</v>
      </c>
      <c r="N13" s="40" t="s">
        <v>572</v>
      </c>
      <c r="O13" s="40"/>
      <c r="P13" s="40"/>
      <c r="Q13" s="116" t="s">
        <v>658</v>
      </c>
      <c r="R13" s="117" t="s">
        <v>660</v>
      </c>
      <c r="S13" s="118">
        <v>103000</v>
      </c>
      <c r="T13" s="117"/>
      <c r="U13" s="116" t="s">
        <v>658</v>
      </c>
      <c r="V13" s="117" t="s">
        <v>661</v>
      </c>
      <c r="W13" s="42"/>
      <c r="X13" s="38"/>
      <c r="Y13" s="38"/>
      <c r="Z13" s="38"/>
      <c r="AA13" s="38"/>
      <c r="AE13" s="97">
        <v>11</v>
      </c>
      <c r="AF13" s="33" t="str">
        <f>IFERROR(VLOOKUP(AE13,男子様式!$AM$21:$AN$620,2,FALSE),"")</f>
        <v/>
      </c>
      <c r="AG13" s="97">
        <v>11</v>
      </c>
      <c r="AH13" s="33" t="str">
        <f>IFERROR(VLOOKUP(AG13,男子様式!$AO$21:$AP$620,2,FALSE),"")</f>
        <v/>
      </c>
      <c r="AI13" s="97">
        <v>11</v>
      </c>
      <c r="AJ13" s="33" t="str">
        <f>IFERROR(VLOOKUP(AI13,女子様式!$AO$21:$AP$620,2,FALSE),"")</f>
        <v/>
      </c>
      <c r="AK13" s="97">
        <v>11</v>
      </c>
      <c r="AL13" s="33" t="str">
        <f>IFERROR(VLOOKUP(AK13,女子様式!$AO$21:$AP$620,2,FALSE),"")</f>
        <v/>
      </c>
      <c r="AM13" s="38" t="s">
        <v>291</v>
      </c>
      <c r="AN13" s="41" t="s">
        <v>292</v>
      </c>
    </row>
    <row r="14" spans="9:40">
      <c r="I14" s="43" t="s">
        <v>128</v>
      </c>
      <c r="J14" s="44" t="s">
        <v>28</v>
      </c>
      <c r="K14" s="43" t="s">
        <v>256</v>
      </c>
      <c r="L14" s="43" t="s">
        <v>495</v>
      </c>
      <c r="M14" s="40" t="s">
        <v>264</v>
      </c>
      <c r="N14" s="40" t="s">
        <v>573</v>
      </c>
      <c r="O14" s="40"/>
      <c r="P14" s="40"/>
      <c r="Q14" s="97" t="s">
        <v>659</v>
      </c>
      <c r="R14" s="117" t="s">
        <v>662</v>
      </c>
      <c r="S14" s="97"/>
      <c r="T14" s="117"/>
      <c r="U14" s="116" t="s">
        <v>659</v>
      </c>
      <c r="V14" s="119" t="s">
        <v>662</v>
      </c>
      <c r="W14" s="42"/>
      <c r="X14" s="38"/>
      <c r="Y14" s="38"/>
      <c r="Z14" s="38"/>
      <c r="AA14" s="38"/>
      <c r="AE14" s="97">
        <v>12</v>
      </c>
      <c r="AF14" s="33" t="str">
        <f>IFERROR(VLOOKUP(AE14,男子様式!$AM$21:$AN$620,2,FALSE),"")</f>
        <v/>
      </c>
      <c r="AG14" s="97">
        <v>12</v>
      </c>
      <c r="AH14" s="33" t="str">
        <f>IFERROR(VLOOKUP(AG14,男子様式!$AO$21:$AP$620,2,FALSE),"")</f>
        <v/>
      </c>
      <c r="AI14" s="97">
        <v>12</v>
      </c>
      <c r="AJ14" s="33" t="str">
        <f>IFERROR(VLOOKUP(AI14,女子様式!$AO$21:$AP$620,2,FALSE),"")</f>
        <v/>
      </c>
      <c r="AK14" s="97">
        <v>12</v>
      </c>
      <c r="AL14" s="33" t="str">
        <f>IFERROR(VLOOKUP(AK14,女子様式!$AO$21:$AP$620,2,FALSE),"")</f>
        <v/>
      </c>
      <c r="AM14" s="38" t="s">
        <v>293</v>
      </c>
      <c r="AN14" s="41" t="s">
        <v>294</v>
      </c>
    </row>
    <row r="15" spans="9:40">
      <c r="I15" s="43" t="s">
        <v>120</v>
      </c>
      <c r="J15" s="44" t="s">
        <v>121</v>
      </c>
      <c r="K15" s="43" t="s">
        <v>122</v>
      </c>
      <c r="L15" s="43" t="s">
        <v>123</v>
      </c>
      <c r="M15" s="40" t="s">
        <v>269</v>
      </c>
      <c r="N15" s="40" t="s">
        <v>574</v>
      </c>
      <c r="O15" s="40"/>
      <c r="P15" s="40"/>
      <c r="Q15" s="116" t="s">
        <v>401</v>
      </c>
      <c r="R15" s="117" t="s">
        <v>402</v>
      </c>
      <c r="S15" s="118">
        <v>175</v>
      </c>
      <c r="T15" s="117"/>
      <c r="U15" s="116" t="s">
        <v>401</v>
      </c>
      <c r="V15" s="117" t="s">
        <v>402</v>
      </c>
      <c r="W15" s="42"/>
      <c r="X15" s="38"/>
      <c r="Y15" s="38"/>
      <c r="Z15" s="38"/>
      <c r="AA15" s="38"/>
      <c r="AE15" s="97">
        <v>13</v>
      </c>
      <c r="AF15" s="33" t="str">
        <f>IFERROR(VLOOKUP(AE15,男子様式!$AM$21:$AN$620,2,FALSE),"")</f>
        <v/>
      </c>
      <c r="AG15" s="97">
        <v>13</v>
      </c>
      <c r="AH15" s="33" t="str">
        <f>IFERROR(VLOOKUP(AG15,男子様式!$AO$21:$AP$620,2,FALSE),"")</f>
        <v/>
      </c>
      <c r="AI15" s="97">
        <v>13</v>
      </c>
      <c r="AJ15" s="33" t="str">
        <f>IFERROR(VLOOKUP(AI15,女子様式!$AO$21:$AP$620,2,FALSE),"")</f>
        <v/>
      </c>
      <c r="AK15" s="97">
        <v>13</v>
      </c>
      <c r="AL15" s="33" t="str">
        <f>IFERROR(VLOOKUP(AK15,女子様式!$AO$21:$AP$620,2,FALSE),"")</f>
        <v/>
      </c>
      <c r="AM15" s="38" t="s">
        <v>295</v>
      </c>
      <c r="AN15" s="41" t="s">
        <v>296</v>
      </c>
    </row>
    <row r="16" spans="9:40">
      <c r="I16" s="43" t="s">
        <v>111</v>
      </c>
      <c r="J16" s="44" t="s">
        <v>112</v>
      </c>
      <c r="K16" s="43" t="s">
        <v>113</v>
      </c>
      <c r="L16" s="43" t="s">
        <v>496</v>
      </c>
      <c r="M16" s="40" t="s">
        <v>264</v>
      </c>
      <c r="N16" s="40" t="s">
        <v>575</v>
      </c>
      <c r="O16" s="40"/>
      <c r="P16" s="40"/>
      <c r="Q16" s="116" t="s">
        <v>403</v>
      </c>
      <c r="R16" s="117" t="s">
        <v>404</v>
      </c>
      <c r="S16" s="118">
        <v>360</v>
      </c>
      <c r="T16" s="117"/>
      <c r="U16" s="116" t="s">
        <v>403</v>
      </c>
      <c r="V16" s="117" t="s">
        <v>404</v>
      </c>
      <c r="W16" s="42"/>
      <c r="X16" s="38"/>
      <c r="Y16" s="38"/>
      <c r="Z16" s="38"/>
      <c r="AA16" s="38"/>
      <c r="AE16" s="97">
        <v>14</v>
      </c>
      <c r="AF16" s="33" t="str">
        <f>IFERROR(VLOOKUP(AE16,男子様式!$AM$21:$AN$620,2,FALSE),"")</f>
        <v/>
      </c>
      <c r="AG16" s="97">
        <v>14</v>
      </c>
      <c r="AH16" s="33" t="str">
        <f>IFERROR(VLOOKUP(AG16,男子様式!$AO$21:$AP$620,2,FALSE),"")</f>
        <v/>
      </c>
      <c r="AI16" s="97">
        <v>14</v>
      </c>
      <c r="AJ16" s="33" t="str">
        <f>IFERROR(VLOOKUP(AI16,女子様式!$AO$21:$AP$620,2,FALSE),"")</f>
        <v/>
      </c>
      <c r="AK16" s="97">
        <v>14</v>
      </c>
      <c r="AL16" s="33" t="str">
        <f>IFERROR(VLOOKUP(AK16,女子様式!$AO$21:$AP$620,2,FALSE),"")</f>
        <v/>
      </c>
      <c r="AM16" s="38" t="s">
        <v>297</v>
      </c>
      <c r="AN16" s="41" t="s">
        <v>298</v>
      </c>
    </row>
    <row r="17" spans="9:40">
      <c r="I17" s="43" t="s">
        <v>68</v>
      </c>
      <c r="J17" s="44" t="s">
        <v>69</v>
      </c>
      <c r="K17" s="43" t="s">
        <v>70</v>
      </c>
      <c r="L17" s="43" t="s">
        <v>71</v>
      </c>
      <c r="M17" s="40" t="s">
        <v>268</v>
      </c>
      <c r="N17" s="40" t="s">
        <v>576</v>
      </c>
      <c r="O17" s="40"/>
      <c r="P17" s="40"/>
      <c r="Q17" s="116" t="s">
        <v>405</v>
      </c>
      <c r="R17" s="117" t="s">
        <v>406</v>
      </c>
      <c r="S17" s="118">
        <v>630</v>
      </c>
      <c r="T17" s="117"/>
      <c r="U17" s="116" t="s">
        <v>405</v>
      </c>
      <c r="V17" s="117" t="s">
        <v>406</v>
      </c>
      <c r="W17" s="42"/>
      <c r="X17" s="38"/>
      <c r="Y17" s="38"/>
      <c r="Z17" s="38"/>
      <c r="AA17" s="38"/>
      <c r="AE17" s="97">
        <v>15</v>
      </c>
      <c r="AF17" s="33" t="str">
        <f>IFERROR(VLOOKUP(AE17,男子様式!$AM$21:$AN$620,2,FALSE),"")</f>
        <v/>
      </c>
      <c r="AG17" s="97">
        <v>15</v>
      </c>
      <c r="AH17" s="33" t="str">
        <f>IFERROR(VLOOKUP(AG17,男子様式!$AO$21:$AP$620,2,FALSE),"")</f>
        <v/>
      </c>
      <c r="AI17" s="97">
        <v>15</v>
      </c>
      <c r="AJ17" s="33" t="str">
        <f>IFERROR(VLOOKUP(AI17,女子様式!$AO$21:$AP$620,2,FALSE),"")</f>
        <v/>
      </c>
      <c r="AK17" s="97">
        <v>15</v>
      </c>
      <c r="AL17" s="33" t="str">
        <f>IFERROR(VLOOKUP(AK17,女子様式!$AO$21:$AP$620,2,FALSE),"")</f>
        <v/>
      </c>
      <c r="AM17" s="38" t="s">
        <v>299</v>
      </c>
      <c r="AN17" s="41" t="s">
        <v>300</v>
      </c>
    </row>
    <row r="18" spans="9:40">
      <c r="I18" s="43" t="s">
        <v>497</v>
      </c>
      <c r="J18" s="44" t="s">
        <v>72</v>
      </c>
      <c r="K18" s="43" t="s">
        <v>498</v>
      </c>
      <c r="L18" s="43" t="s">
        <v>73</v>
      </c>
      <c r="M18" s="40" t="s">
        <v>268</v>
      </c>
      <c r="N18" s="40" t="s">
        <v>577</v>
      </c>
      <c r="O18" s="40"/>
      <c r="P18" s="40"/>
      <c r="Q18" s="116" t="s">
        <v>166</v>
      </c>
      <c r="R18" s="117" t="s">
        <v>407</v>
      </c>
      <c r="S18" s="118">
        <v>1300</v>
      </c>
      <c r="T18" s="117"/>
      <c r="U18" s="116" t="s">
        <v>166</v>
      </c>
      <c r="V18" s="117" t="s">
        <v>407</v>
      </c>
      <c r="W18" s="42"/>
      <c r="X18" s="38"/>
      <c r="Y18" s="38"/>
      <c r="Z18" s="38"/>
      <c r="AA18" s="38"/>
      <c r="AE18" s="97">
        <v>16</v>
      </c>
      <c r="AF18" s="33" t="str">
        <f>IFERROR(VLOOKUP(AE18,男子様式!$AM$21:$AN$620,2,FALSE),"")</f>
        <v/>
      </c>
      <c r="AG18" s="97">
        <v>16</v>
      </c>
      <c r="AH18" s="33" t="str">
        <f>IFERROR(VLOOKUP(AG18,男子様式!$AO$21:$AP$620,2,FALSE),"")</f>
        <v/>
      </c>
      <c r="AI18" s="97">
        <v>16</v>
      </c>
      <c r="AJ18" s="33" t="str">
        <f>IFERROR(VLOOKUP(AI18,女子様式!$AO$21:$AP$620,2,FALSE),"")</f>
        <v/>
      </c>
      <c r="AK18" s="97">
        <v>16</v>
      </c>
      <c r="AL18" s="33" t="str">
        <f>IFERROR(VLOOKUP(AK18,女子様式!$AO$21:$AP$620,2,FALSE),"")</f>
        <v/>
      </c>
      <c r="AM18" s="38" t="s">
        <v>301</v>
      </c>
      <c r="AN18" s="41" t="s">
        <v>302</v>
      </c>
    </row>
    <row r="19" spans="9:40">
      <c r="I19" s="43" t="s">
        <v>101</v>
      </c>
      <c r="J19" s="44" t="s">
        <v>102</v>
      </c>
      <c r="K19" s="43" t="s">
        <v>499</v>
      </c>
      <c r="L19" s="43" t="s">
        <v>500</v>
      </c>
      <c r="M19" s="40" t="s">
        <v>263</v>
      </c>
      <c r="N19" s="40" t="s">
        <v>578</v>
      </c>
      <c r="O19" s="40"/>
      <c r="P19" s="40"/>
      <c r="Q19" s="116" t="s">
        <v>67</v>
      </c>
      <c r="R19" s="117" t="s">
        <v>236</v>
      </c>
      <c r="S19" s="118">
        <v>1135</v>
      </c>
      <c r="T19" s="117"/>
      <c r="U19" s="116" t="s">
        <v>67</v>
      </c>
      <c r="V19" s="117" t="s">
        <v>235</v>
      </c>
      <c r="W19" s="42"/>
      <c r="X19" s="38"/>
      <c r="Y19" s="38"/>
      <c r="Z19" s="38"/>
      <c r="AA19" s="38"/>
      <c r="AE19" s="97">
        <v>17</v>
      </c>
      <c r="AF19" s="33" t="str">
        <f>IFERROR(VLOOKUP(AE19,男子様式!$AM$21:$AN$620,2,FALSE),"")</f>
        <v/>
      </c>
      <c r="AG19" s="97">
        <v>17</v>
      </c>
      <c r="AH19" s="33" t="str">
        <f>IFERROR(VLOOKUP(AG19,男子様式!$AO$21:$AP$620,2,FALSE),"")</f>
        <v/>
      </c>
      <c r="AI19" s="97">
        <v>17</v>
      </c>
      <c r="AJ19" s="33" t="str">
        <f>IFERROR(VLOOKUP(AI19,女子様式!$AO$21:$AP$620,2,FALSE),"")</f>
        <v/>
      </c>
      <c r="AK19" s="97">
        <v>17</v>
      </c>
      <c r="AL19" s="33" t="str">
        <f>IFERROR(VLOOKUP(AK19,女子様式!$AO$21:$AP$620,2,FALSE),"")</f>
        <v/>
      </c>
      <c r="AM19" s="38" t="s">
        <v>303</v>
      </c>
      <c r="AN19" s="41" t="s">
        <v>304</v>
      </c>
    </row>
    <row r="20" spans="9:40">
      <c r="I20" s="43" t="s">
        <v>17</v>
      </c>
      <c r="J20" s="44" t="s">
        <v>18</v>
      </c>
      <c r="K20" s="43" t="s">
        <v>19</v>
      </c>
      <c r="L20" s="43" t="s">
        <v>501</v>
      </c>
      <c r="M20" s="40" t="s">
        <v>267</v>
      </c>
      <c r="N20" s="40" t="s">
        <v>579</v>
      </c>
      <c r="O20" s="40"/>
      <c r="P20" s="40"/>
      <c r="Q20" s="116" t="s">
        <v>237</v>
      </c>
      <c r="R20" s="117" t="s">
        <v>238</v>
      </c>
      <c r="S20" s="118">
        <v>1560</v>
      </c>
      <c r="T20" s="117"/>
      <c r="U20" s="116" t="s">
        <v>237</v>
      </c>
      <c r="V20" s="117" t="s">
        <v>225</v>
      </c>
      <c r="W20" s="42"/>
      <c r="X20" s="38"/>
      <c r="Y20" s="38"/>
      <c r="Z20" s="38"/>
      <c r="AA20" s="38"/>
      <c r="AE20" s="97">
        <v>18</v>
      </c>
      <c r="AF20" s="33" t="str">
        <f>IFERROR(VLOOKUP(AE20,男子様式!$AM$21:$AN$620,2,FALSE),"")</f>
        <v/>
      </c>
      <c r="AG20" s="97">
        <v>18</v>
      </c>
      <c r="AH20" s="33" t="str">
        <f>IFERROR(VLOOKUP(AG20,男子様式!$AO$21:$AP$620,2,FALSE),"")</f>
        <v/>
      </c>
      <c r="AI20" s="97">
        <v>18</v>
      </c>
      <c r="AJ20" s="33" t="str">
        <f>IFERROR(VLOOKUP(AI20,女子様式!$AO$21:$AP$620,2,FALSE),"")</f>
        <v/>
      </c>
      <c r="AK20" s="97">
        <v>18</v>
      </c>
      <c r="AL20" s="33" t="str">
        <f>IFERROR(VLOOKUP(AK20,女子様式!$AO$21:$AP$620,2,FALSE),"")</f>
        <v/>
      </c>
      <c r="AM20" s="38" t="s">
        <v>305</v>
      </c>
      <c r="AN20" s="41" t="s">
        <v>306</v>
      </c>
    </row>
    <row r="21" spans="9:40">
      <c r="I21" s="43" t="s">
        <v>502</v>
      </c>
      <c r="J21" s="44" t="s">
        <v>503</v>
      </c>
      <c r="K21" s="43" t="s">
        <v>89</v>
      </c>
      <c r="L21" s="43" t="s">
        <v>504</v>
      </c>
      <c r="M21" s="40" t="s">
        <v>266</v>
      </c>
      <c r="N21" s="40" t="s">
        <v>580</v>
      </c>
      <c r="O21" s="40"/>
      <c r="P21" s="40"/>
      <c r="Q21" s="116" t="s">
        <v>239</v>
      </c>
      <c r="R21" s="117" t="s">
        <v>74</v>
      </c>
      <c r="S21" s="118">
        <v>3000</v>
      </c>
      <c r="T21" s="117"/>
      <c r="U21" s="116" t="s">
        <v>239</v>
      </c>
      <c r="V21" s="117" t="s">
        <v>240</v>
      </c>
      <c r="W21" s="38"/>
      <c r="X21" s="38"/>
      <c r="Y21" s="38"/>
      <c r="Z21" s="38"/>
      <c r="AA21" s="38"/>
      <c r="AK21" s="97"/>
      <c r="AM21" s="38" t="s">
        <v>307</v>
      </c>
      <c r="AN21" s="41" t="s">
        <v>308</v>
      </c>
    </row>
    <row r="22" spans="9:40">
      <c r="I22" s="43" t="s">
        <v>505</v>
      </c>
      <c r="J22" s="44" t="s">
        <v>506</v>
      </c>
      <c r="K22" s="43" t="s">
        <v>507</v>
      </c>
      <c r="L22" s="43" t="s">
        <v>508</v>
      </c>
      <c r="M22" s="40" t="s">
        <v>264</v>
      </c>
      <c r="N22" s="40" t="s">
        <v>581</v>
      </c>
      <c r="O22" s="40"/>
      <c r="P22" s="40"/>
      <c r="Q22" s="116" t="s">
        <v>241</v>
      </c>
      <c r="R22" s="117" t="s">
        <v>75</v>
      </c>
      <c r="S22" s="118">
        <v>4650</v>
      </c>
      <c r="T22" s="117"/>
      <c r="U22" s="116" t="s">
        <v>241</v>
      </c>
      <c r="V22" s="117" t="s">
        <v>226</v>
      </c>
      <c r="W22" s="42"/>
      <c r="X22" s="38"/>
      <c r="Y22" s="38"/>
      <c r="Z22" s="38"/>
      <c r="AA22" s="38"/>
      <c r="AK22" s="97"/>
      <c r="AM22" s="38" t="s">
        <v>309</v>
      </c>
      <c r="AN22" s="41" t="s">
        <v>310</v>
      </c>
    </row>
    <row r="23" spans="9:40">
      <c r="I23" s="43" t="s">
        <v>108</v>
      </c>
      <c r="J23" s="44" t="s">
        <v>109</v>
      </c>
      <c r="K23" s="43" t="s">
        <v>110</v>
      </c>
      <c r="L23" s="43" t="s">
        <v>509</v>
      </c>
      <c r="M23" s="40" t="s">
        <v>264</v>
      </c>
      <c r="N23" s="40" t="s">
        <v>582</v>
      </c>
      <c r="O23" s="40"/>
      <c r="P23" s="40"/>
      <c r="Q23" s="38"/>
      <c r="R23" s="41"/>
      <c r="S23" s="42"/>
      <c r="T23" s="41"/>
      <c r="U23" s="38"/>
      <c r="V23" s="38"/>
      <c r="W23" s="38"/>
      <c r="X23" s="38"/>
      <c r="Y23" s="38"/>
      <c r="Z23" s="38"/>
      <c r="AA23" s="38"/>
      <c r="AK23" s="97"/>
      <c r="AM23" s="38" t="s">
        <v>311</v>
      </c>
      <c r="AN23" s="41" t="s">
        <v>312</v>
      </c>
    </row>
    <row r="24" spans="9:40">
      <c r="I24" s="43" t="s">
        <v>510</v>
      </c>
      <c r="J24" s="44" t="s">
        <v>511</v>
      </c>
      <c r="K24" s="43" t="s">
        <v>512</v>
      </c>
      <c r="L24" s="43" t="s">
        <v>513</v>
      </c>
      <c r="M24" s="40" t="s">
        <v>264</v>
      </c>
      <c r="N24" s="40" t="s">
        <v>583</v>
      </c>
      <c r="O24" s="40"/>
      <c r="P24" s="40"/>
      <c r="Q24" s="38"/>
      <c r="R24" s="41"/>
      <c r="S24" s="42"/>
      <c r="T24" s="41"/>
      <c r="U24" s="38"/>
      <c r="V24" s="38"/>
      <c r="W24" s="42"/>
      <c r="X24" s="38"/>
      <c r="Y24" s="38" t="s">
        <v>242</v>
      </c>
      <c r="Z24" s="38"/>
      <c r="AA24" s="38"/>
      <c r="AK24" s="97"/>
      <c r="AM24" s="38" t="s">
        <v>313</v>
      </c>
      <c r="AN24" s="41" t="s">
        <v>314</v>
      </c>
    </row>
    <row r="25" spans="9:40">
      <c r="I25" s="43" t="s">
        <v>52</v>
      </c>
      <c r="J25" s="44" t="s">
        <v>53</v>
      </c>
      <c r="K25" s="43" t="s">
        <v>54</v>
      </c>
      <c r="L25" s="43" t="s">
        <v>514</v>
      </c>
      <c r="M25" s="40" t="s">
        <v>264</v>
      </c>
      <c r="N25" s="40" t="s">
        <v>584</v>
      </c>
      <c r="O25" s="40"/>
      <c r="P25" s="40"/>
      <c r="Q25" s="38"/>
      <c r="R25" s="41"/>
      <c r="S25" s="42"/>
      <c r="T25" s="41"/>
      <c r="U25" s="38"/>
      <c r="V25" s="38"/>
      <c r="W25" s="42"/>
      <c r="X25" s="38"/>
      <c r="Y25" s="38"/>
      <c r="Z25" s="38"/>
      <c r="AA25" s="38"/>
      <c r="AK25" s="97"/>
      <c r="AM25" s="38" t="s">
        <v>315</v>
      </c>
      <c r="AN25" s="41" t="s">
        <v>316</v>
      </c>
    </row>
    <row r="26" spans="9:40">
      <c r="I26" s="43" t="s">
        <v>64</v>
      </c>
      <c r="J26" s="44" t="s">
        <v>65</v>
      </c>
      <c r="K26" s="43" t="s">
        <v>66</v>
      </c>
      <c r="L26" s="43" t="s">
        <v>515</v>
      </c>
      <c r="M26" s="40" t="s">
        <v>264</v>
      </c>
      <c r="N26" s="40" t="s">
        <v>585</v>
      </c>
      <c r="O26" s="40"/>
      <c r="P26" s="40"/>
      <c r="Q26" s="38"/>
      <c r="R26" s="41"/>
      <c r="S26" s="42"/>
      <c r="T26" s="41"/>
      <c r="U26" s="38"/>
      <c r="V26" s="38"/>
      <c r="W26" s="42"/>
      <c r="X26" s="38"/>
      <c r="Y26" s="38"/>
      <c r="Z26" s="38"/>
      <c r="AA26" s="38"/>
      <c r="AK26" s="97"/>
      <c r="AM26" s="38" t="s">
        <v>317</v>
      </c>
      <c r="AN26" s="41" t="s">
        <v>318</v>
      </c>
    </row>
    <row r="27" spans="9:40">
      <c r="I27" s="43" t="s">
        <v>516</v>
      </c>
      <c r="J27" s="40" t="s">
        <v>517</v>
      </c>
      <c r="K27" s="43" t="s">
        <v>518</v>
      </c>
      <c r="L27" s="43" t="s">
        <v>519</v>
      </c>
      <c r="M27" s="40" t="s">
        <v>264</v>
      </c>
      <c r="N27" s="40" t="s">
        <v>586</v>
      </c>
      <c r="O27" s="40"/>
      <c r="P27" s="40"/>
      <c r="Q27" s="38"/>
      <c r="R27" s="41"/>
      <c r="S27" s="42"/>
      <c r="T27" s="41"/>
      <c r="U27" s="38"/>
      <c r="V27" s="38"/>
      <c r="W27" s="42"/>
      <c r="X27" s="38"/>
      <c r="Y27" s="38"/>
      <c r="Z27" s="38"/>
      <c r="AA27" s="38"/>
      <c r="AK27" s="97"/>
      <c r="AM27" s="38" t="s">
        <v>319</v>
      </c>
      <c r="AN27" s="41" t="s">
        <v>320</v>
      </c>
    </row>
    <row r="28" spans="9:40">
      <c r="I28" s="43" t="s">
        <v>246</v>
      </c>
      <c r="J28" s="44" t="s">
        <v>520</v>
      </c>
      <c r="K28" s="43" t="s">
        <v>254</v>
      </c>
      <c r="L28" s="43" t="s">
        <v>521</v>
      </c>
      <c r="M28" s="40" t="s">
        <v>265</v>
      </c>
      <c r="N28" s="40" t="s">
        <v>587</v>
      </c>
      <c r="O28" s="40"/>
      <c r="P28" s="40"/>
      <c r="Q28" s="38"/>
      <c r="R28" s="41"/>
      <c r="S28" s="42"/>
      <c r="T28" s="41"/>
      <c r="U28" s="38"/>
      <c r="V28" s="38"/>
      <c r="W28" s="42"/>
      <c r="X28" s="38"/>
      <c r="Y28" s="38"/>
      <c r="Z28" s="38"/>
      <c r="AA28" s="38"/>
      <c r="AK28" s="97"/>
      <c r="AM28" s="38" t="s">
        <v>321</v>
      </c>
      <c r="AN28" s="41" t="s">
        <v>322</v>
      </c>
    </row>
    <row r="29" spans="9:40">
      <c r="I29" s="40" t="s">
        <v>114</v>
      </c>
      <c r="J29" s="44" t="s">
        <v>115</v>
      </c>
      <c r="K29" s="40" t="s">
        <v>116</v>
      </c>
      <c r="L29" s="43" t="s">
        <v>522</v>
      </c>
      <c r="M29" s="40" t="s">
        <v>265</v>
      </c>
      <c r="N29" s="40" t="s">
        <v>588</v>
      </c>
      <c r="O29" s="40"/>
      <c r="P29" s="40"/>
      <c r="Q29" s="38"/>
      <c r="R29" s="41"/>
      <c r="S29" s="42"/>
      <c r="T29" s="41"/>
      <c r="U29" s="38"/>
      <c r="V29" s="38"/>
      <c r="W29" s="42"/>
      <c r="X29" s="38"/>
      <c r="Y29" s="38"/>
      <c r="Z29" s="38"/>
      <c r="AA29" s="38"/>
      <c r="AK29" s="97"/>
      <c r="AM29" s="38" t="s">
        <v>323</v>
      </c>
      <c r="AN29" s="41" t="s">
        <v>324</v>
      </c>
    </row>
    <row r="30" spans="9:40">
      <c r="I30" s="40" t="s">
        <v>20</v>
      </c>
      <c r="J30" s="44" t="s">
        <v>21</v>
      </c>
      <c r="K30" s="40" t="s">
        <v>22</v>
      </c>
      <c r="L30" s="43" t="s">
        <v>23</v>
      </c>
      <c r="M30" s="40" t="s">
        <v>269</v>
      </c>
      <c r="N30" s="40" t="s">
        <v>589</v>
      </c>
      <c r="O30" s="40"/>
      <c r="P30" s="40"/>
      <c r="Q30" s="38"/>
      <c r="R30" s="41"/>
      <c r="S30" s="42"/>
      <c r="T30" s="41"/>
      <c r="U30" s="38"/>
      <c r="V30" s="38"/>
      <c r="W30" s="42"/>
      <c r="X30" s="38"/>
      <c r="Y30" s="38"/>
      <c r="Z30" s="38"/>
      <c r="AA30" s="38"/>
      <c r="AK30" s="97"/>
      <c r="AM30" s="38" t="s">
        <v>325</v>
      </c>
      <c r="AN30" s="41" t="s">
        <v>326</v>
      </c>
    </row>
    <row r="31" spans="9:40">
      <c r="I31" s="40" t="s">
        <v>24</v>
      </c>
      <c r="J31" s="44" t="s">
        <v>25</v>
      </c>
      <c r="K31" s="40" t="s">
        <v>26</v>
      </c>
      <c r="L31" s="43" t="s">
        <v>27</v>
      </c>
      <c r="M31" s="40" t="s">
        <v>269</v>
      </c>
      <c r="N31" s="40" t="s">
        <v>590</v>
      </c>
      <c r="O31" s="40"/>
      <c r="P31" s="40"/>
      <c r="Q31" s="38"/>
      <c r="R31" s="41"/>
      <c r="S31" s="42"/>
      <c r="T31" s="41"/>
      <c r="U31" s="38"/>
      <c r="V31" s="38"/>
      <c r="W31" s="42"/>
      <c r="X31" s="38"/>
      <c r="Y31" s="38"/>
      <c r="Z31" s="38"/>
      <c r="AA31" s="38"/>
      <c r="AK31" s="97"/>
      <c r="AM31" s="38" t="s">
        <v>327</v>
      </c>
      <c r="AN31" s="41" t="s">
        <v>328</v>
      </c>
    </row>
    <row r="32" spans="9:40">
      <c r="I32" s="40" t="s">
        <v>55</v>
      </c>
      <c r="J32" s="44" t="s">
        <v>56</v>
      </c>
      <c r="K32" s="40" t="s">
        <v>57</v>
      </c>
      <c r="L32" s="43" t="s">
        <v>523</v>
      </c>
      <c r="M32" s="40" t="s">
        <v>264</v>
      </c>
      <c r="N32" s="40" t="s">
        <v>591</v>
      </c>
      <c r="O32" s="40"/>
      <c r="P32" s="40"/>
      <c r="Q32" s="38"/>
      <c r="R32" s="41"/>
      <c r="S32" s="42"/>
      <c r="T32" s="41"/>
      <c r="U32" s="38"/>
      <c r="V32" s="38"/>
      <c r="W32" s="42"/>
      <c r="X32" s="38"/>
      <c r="Y32" s="38"/>
      <c r="Z32" s="38"/>
      <c r="AA32" s="38"/>
      <c r="AK32" s="97"/>
      <c r="AM32" s="38" t="s">
        <v>329</v>
      </c>
      <c r="AN32" s="41" t="s">
        <v>330</v>
      </c>
    </row>
    <row r="33" spans="9:40">
      <c r="I33" s="40" t="s">
        <v>243</v>
      </c>
      <c r="J33" s="44" t="s">
        <v>524</v>
      </c>
      <c r="K33" s="40" t="s">
        <v>255</v>
      </c>
      <c r="L33" s="43" t="s">
        <v>525</v>
      </c>
      <c r="M33" s="40" t="s">
        <v>265</v>
      </c>
      <c r="N33" s="40" t="s">
        <v>592</v>
      </c>
      <c r="O33" s="40"/>
      <c r="P33" s="40"/>
      <c r="Q33" s="38"/>
      <c r="R33" s="41"/>
      <c r="S33" s="42"/>
      <c r="T33" s="41"/>
      <c r="U33" s="38"/>
      <c r="V33" s="38"/>
      <c r="W33" s="42"/>
      <c r="X33" s="38"/>
      <c r="Y33" s="38"/>
      <c r="Z33" s="38"/>
      <c r="AA33" s="38"/>
      <c r="AK33" s="97"/>
      <c r="AM33" s="38" t="s">
        <v>331</v>
      </c>
      <c r="AN33" s="41" t="s">
        <v>332</v>
      </c>
    </row>
    <row r="34" spans="9:40">
      <c r="I34" s="40" t="s">
        <v>127</v>
      </c>
      <c r="J34" s="44" t="s">
        <v>526</v>
      </c>
      <c r="K34" s="40" t="s">
        <v>527</v>
      </c>
      <c r="L34" s="43" t="s">
        <v>528</v>
      </c>
      <c r="M34" s="40" t="s">
        <v>262</v>
      </c>
      <c r="N34" s="40" t="s">
        <v>593</v>
      </c>
      <c r="O34" s="40"/>
      <c r="P34" s="40"/>
      <c r="Q34" s="38"/>
      <c r="R34" s="41"/>
      <c r="S34" s="42"/>
      <c r="T34" s="41"/>
      <c r="U34" s="38"/>
      <c r="V34" s="38"/>
      <c r="W34" s="42"/>
      <c r="X34" s="38"/>
      <c r="Y34" s="38"/>
      <c r="Z34" s="38"/>
      <c r="AA34" s="38"/>
      <c r="AK34" s="97"/>
      <c r="AM34" s="38" t="s">
        <v>333</v>
      </c>
      <c r="AN34" s="41" t="s">
        <v>334</v>
      </c>
    </row>
    <row r="35" spans="9:40">
      <c r="I35" s="40" t="s">
        <v>83</v>
      </c>
      <c r="J35" s="44" t="s">
        <v>84</v>
      </c>
      <c r="K35" s="40" t="s">
        <v>85</v>
      </c>
      <c r="L35" s="43" t="s">
        <v>529</v>
      </c>
      <c r="M35" s="40" t="s">
        <v>266</v>
      </c>
      <c r="N35" s="40" t="s">
        <v>594</v>
      </c>
      <c r="O35" s="40"/>
      <c r="P35" s="40"/>
      <c r="Q35" s="38"/>
      <c r="R35" s="41"/>
      <c r="S35" s="42"/>
      <c r="T35" s="41"/>
      <c r="U35" s="38"/>
      <c r="V35" s="38"/>
      <c r="W35" s="42"/>
      <c r="X35" s="38"/>
      <c r="Y35" s="38"/>
      <c r="Z35" s="38"/>
      <c r="AA35" s="38"/>
      <c r="AK35" s="97"/>
      <c r="AM35" s="38" t="s">
        <v>335</v>
      </c>
      <c r="AN35" s="41" t="s">
        <v>336</v>
      </c>
    </row>
    <row r="36" spans="9:40">
      <c r="I36" s="40" t="s">
        <v>29</v>
      </c>
      <c r="J36" s="44" t="s">
        <v>30</v>
      </c>
      <c r="K36" s="40" t="s">
        <v>31</v>
      </c>
      <c r="L36" s="43" t="s">
        <v>530</v>
      </c>
      <c r="M36" s="40" t="s">
        <v>266</v>
      </c>
      <c r="N36" s="40" t="s">
        <v>595</v>
      </c>
      <c r="O36" s="40"/>
      <c r="P36" s="40"/>
      <c r="Q36" s="38"/>
      <c r="R36" s="41"/>
      <c r="S36" s="42"/>
      <c r="T36" s="41"/>
      <c r="U36" s="38"/>
      <c r="V36" s="38"/>
      <c r="W36" s="42"/>
      <c r="X36" s="38"/>
      <c r="Y36" s="38"/>
      <c r="Z36" s="38"/>
      <c r="AA36" s="38"/>
      <c r="AK36" s="97"/>
      <c r="AM36" s="38" t="s">
        <v>337</v>
      </c>
      <c r="AN36" s="41" t="s">
        <v>338</v>
      </c>
    </row>
    <row r="37" spans="9:40">
      <c r="I37" s="40" t="s">
        <v>14</v>
      </c>
      <c r="J37" s="44" t="s">
        <v>15</v>
      </c>
      <c r="K37" s="40" t="s">
        <v>16</v>
      </c>
      <c r="L37" s="43" t="s">
        <v>531</v>
      </c>
      <c r="M37" s="40" t="s">
        <v>267</v>
      </c>
      <c r="N37" s="40" t="s">
        <v>596</v>
      </c>
      <c r="O37" s="40"/>
      <c r="P37" s="40"/>
      <c r="Q37" s="38"/>
      <c r="R37" s="41"/>
      <c r="S37" s="42"/>
      <c r="T37" s="41"/>
      <c r="U37" s="38"/>
      <c r="V37" s="38"/>
      <c r="W37" s="42"/>
      <c r="X37" s="38"/>
      <c r="Y37" s="38"/>
      <c r="Z37" s="38"/>
      <c r="AA37" s="38"/>
      <c r="AK37" s="97"/>
      <c r="AM37" s="38" t="s">
        <v>339</v>
      </c>
      <c r="AN37" s="41" t="s">
        <v>340</v>
      </c>
    </row>
    <row r="38" spans="9:40">
      <c r="I38" s="40" t="s">
        <v>43</v>
      </c>
      <c r="J38" s="44" t="s">
        <v>44</v>
      </c>
      <c r="K38" s="40" t="s">
        <v>45</v>
      </c>
      <c r="L38" s="43" t="s">
        <v>532</v>
      </c>
      <c r="M38" s="40" t="s">
        <v>267</v>
      </c>
      <c r="N38" s="40" t="s">
        <v>597</v>
      </c>
      <c r="O38" s="40"/>
      <c r="P38" s="40"/>
      <c r="Q38" s="38"/>
      <c r="R38" s="41"/>
      <c r="S38" s="42"/>
      <c r="T38" s="41"/>
      <c r="U38" s="38"/>
      <c r="V38" s="38"/>
      <c r="W38" s="42"/>
      <c r="X38" s="38"/>
      <c r="Y38" s="38"/>
      <c r="Z38" s="38"/>
      <c r="AA38" s="38"/>
      <c r="AK38" s="97"/>
      <c r="AM38" s="38" t="s">
        <v>341</v>
      </c>
      <c r="AN38" s="41" t="s">
        <v>342</v>
      </c>
    </row>
    <row r="39" spans="9:40">
      <c r="I39" s="40" t="s">
        <v>46</v>
      </c>
      <c r="J39" s="44" t="s">
        <v>47</v>
      </c>
      <c r="K39" s="40" t="s">
        <v>48</v>
      </c>
      <c r="L39" s="43" t="s">
        <v>552</v>
      </c>
      <c r="M39" s="40" t="s">
        <v>264</v>
      </c>
      <c r="N39" s="40" t="s">
        <v>598</v>
      </c>
      <c r="O39" s="40"/>
      <c r="P39" s="40"/>
      <c r="Q39" s="38"/>
      <c r="R39" s="41"/>
      <c r="S39" s="42"/>
      <c r="T39" s="41"/>
      <c r="U39" s="38"/>
      <c r="V39" s="38"/>
      <c r="W39" s="42"/>
      <c r="X39" s="38"/>
      <c r="Y39" s="38"/>
      <c r="Z39" s="38"/>
      <c r="AA39" s="38"/>
      <c r="AK39" s="97"/>
      <c r="AM39" s="38" t="s">
        <v>343</v>
      </c>
      <c r="AN39" s="41" t="s">
        <v>344</v>
      </c>
    </row>
    <row r="40" spans="9:40">
      <c r="I40" s="40" t="s">
        <v>94</v>
      </c>
      <c r="J40" s="44" t="s">
        <v>95</v>
      </c>
      <c r="K40" s="40" t="s">
        <v>96</v>
      </c>
      <c r="L40" s="43" t="s">
        <v>533</v>
      </c>
      <c r="M40" s="40" t="s">
        <v>262</v>
      </c>
      <c r="N40" s="40" t="s">
        <v>599</v>
      </c>
      <c r="O40" s="40"/>
      <c r="P40" s="40"/>
      <c r="Q40" s="38"/>
      <c r="R40" s="41"/>
      <c r="S40" s="42"/>
      <c r="T40" s="41"/>
      <c r="U40" s="38"/>
      <c r="V40" s="38"/>
      <c r="W40" s="42"/>
      <c r="X40" s="38"/>
      <c r="Y40" s="38"/>
      <c r="Z40" s="38"/>
      <c r="AA40" s="38"/>
      <c r="AK40" s="97"/>
      <c r="AM40" s="38" t="s">
        <v>345</v>
      </c>
      <c r="AN40" s="41" t="s">
        <v>346</v>
      </c>
    </row>
    <row r="41" spans="9:40">
      <c r="I41" s="40" t="s">
        <v>59</v>
      </c>
      <c r="J41" s="44" t="s">
        <v>60</v>
      </c>
      <c r="K41" s="40" t="s">
        <v>61</v>
      </c>
      <c r="L41" s="43" t="s">
        <v>534</v>
      </c>
      <c r="M41" s="40" t="s">
        <v>264</v>
      </c>
      <c r="N41" s="40" t="s">
        <v>600</v>
      </c>
      <c r="O41" s="40"/>
      <c r="P41" s="40"/>
      <c r="Q41" s="38"/>
      <c r="R41" s="41"/>
      <c r="S41" s="42"/>
      <c r="T41" s="41"/>
      <c r="U41" s="38"/>
      <c r="V41" s="38"/>
      <c r="W41" s="42"/>
      <c r="X41" s="38"/>
      <c r="Y41" s="38"/>
      <c r="Z41" s="38"/>
      <c r="AA41" s="38"/>
      <c r="AK41" s="97"/>
      <c r="AM41" s="38" t="s">
        <v>347</v>
      </c>
      <c r="AN41" s="41" t="s">
        <v>264</v>
      </c>
    </row>
    <row r="42" spans="9:40">
      <c r="I42" s="40" t="s">
        <v>32</v>
      </c>
      <c r="J42" s="44" t="s">
        <v>33</v>
      </c>
      <c r="K42" s="40" t="s">
        <v>535</v>
      </c>
      <c r="L42" s="43" t="s">
        <v>536</v>
      </c>
      <c r="M42" s="40" t="s">
        <v>266</v>
      </c>
      <c r="N42" s="40" t="s">
        <v>601</v>
      </c>
      <c r="O42" s="40"/>
      <c r="P42" s="40"/>
      <c r="Q42" s="38"/>
      <c r="R42" s="41"/>
      <c r="S42" s="42"/>
      <c r="T42" s="41"/>
      <c r="U42" s="38"/>
      <c r="V42" s="38"/>
      <c r="W42" s="42"/>
      <c r="X42" s="38"/>
      <c r="Y42" s="38"/>
      <c r="Z42" s="38"/>
      <c r="AA42" s="38"/>
      <c r="AK42" s="97"/>
      <c r="AM42" s="38" t="s">
        <v>348</v>
      </c>
      <c r="AN42" s="41" t="s">
        <v>263</v>
      </c>
    </row>
    <row r="43" spans="9:40">
      <c r="I43" s="40" t="s">
        <v>257</v>
      </c>
      <c r="J43" s="44" t="s">
        <v>537</v>
      </c>
      <c r="K43" s="40" t="s">
        <v>258</v>
      </c>
      <c r="L43" s="43" t="s">
        <v>538</v>
      </c>
      <c r="M43" s="40" t="s">
        <v>262</v>
      </c>
      <c r="N43" s="40" t="s">
        <v>602</v>
      </c>
      <c r="O43" s="40"/>
      <c r="P43" s="40"/>
      <c r="Q43" s="38"/>
      <c r="R43" s="41"/>
      <c r="S43" s="42"/>
      <c r="T43" s="41"/>
      <c r="U43" s="38"/>
      <c r="V43" s="38"/>
      <c r="W43" s="42"/>
      <c r="X43" s="38"/>
      <c r="Y43" s="38"/>
      <c r="Z43" s="38"/>
      <c r="AA43" s="38"/>
      <c r="AK43" s="97"/>
      <c r="AM43" s="38" t="s">
        <v>349</v>
      </c>
      <c r="AN43" s="41" t="s">
        <v>262</v>
      </c>
    </row>
    <row r="44" spans="9:40">
      <c r="I44" s="40" t="s">
        <v>97</v>
      </c>
      <c r="J44" s="44" t="s">
        <v>98</v>
      </c>
      <c r="K44" s="40" t="s">
        <v>99</v>
      </c>
      <c r="L44" s="43" t="s">
        <v>100</v>
      </c>
      <c r="M44" s="40" t="s">
        <v>262</v>
      </c>
      <c r="N44" s="40" t="s">
        <v>603</v>
      </c>
      <c r="O44" s="40"/>
      <c r="P44" s="40"/>
      <c r="Q44" s="38"/>
      <c r="R44" s="41"/>
      <c r="S44" s="42"/>
      <c r="T44" s="41"/>
      <c r="U44" s="38"/>
      <c r="V44" s="38"/>
      <c r="W44" s="42"/>
      <c r="X44" s="38"/>
      <c r="Y44" s="38"/>
      <c r="Z44" s="38"/>
      <c r="AA44" s="38"/>
      <c r="AK44" s="97"/>
      <c r="AM44" s="38" t="s">
        <v>350</v>
      </c>
      <c r="AN44" s="41" t="s">
        <v>268</v>
      </c>
    </row>
    <row r="45" spans="9:40">
      <c r="I45" s="40" t="s">
        <v>105</v>
      </c>
      <c r="J45" s="44" t="s">
        <v>106</v>
      </c>
      <c r="K45" s="40" t="s">
        <v>107</v>
      </c>
      <c r="L45" s="43" t="s">
        <v>539</v>
      </c>
      <c r="M45" s="40" t="s">
        <v>267</v>
      </c>
      <c r="N45" s="40" t="s">
        <v>604</v>
      </c>
      <c r="O45" s="40"/>
      <c r="P45" s="40"/>
      <c r="Q45" s="38"/>
      <c r="R45" s="41"/>
      <c r="S45" s="42"/>
      <c r="T45" s="41"/>
      <c r="U45" s="38"/>
      <c r="V45" s="38"/>
      <c r="W45" s="42"/>
      <c r="X45" s="38"/>
      <c r="Y45" s="38"/>
      <c r="Z45" s="38"/>
      <c r="AA45" s="38"/>
      <c r="AK45" s="97"/>
      <c r="AM45" s="38" t="s">
        <v>351</v>
      </c>
      <c r="AN45" s="41" t="s">
        <v>267</v>
      </c>
    </row>
    <row r="46" spans="9:40">
      <c r="I46" s="40" t="s">
        <v>91</v>
      </c>
      <c r="J46" s="44" t="s">
        <v>92</v>
      </c>
      <c r="K46" s="40" t="s">
        <v>93</v>
      </c>
      <c r="L46" s="43" t="s">
        <v>553</v>
      </c>
      <c r="M46" s="40" t="s">
        <v>262</v>
      </c>
      <c r="N46" s="40" t="s">
        <v>605</v>
      </c>
      <c r="O46" s="40"/>
      <c r="P46" s="40"/>
      <c r="Q46" s="38"/>
      <c r="R46" s="41"/>
      <c r="S46" s="42"/>
      <c r="T46" s="41"/>
      <c r="U46" s="38"/>
      <c r="V46" s="38"/>
      <c r="W46" s="42"/>
      <c r="X46" s="38"/>
      <c r="Y46" s="38"/>
      <c r="Z46" s="38"/>
      <c r="AA46" s="38"/>
      <c r="AK46" s="97"/>
      <c r="AM46" s="38" t="s">
        <v>352</v>
      </c>
      <c r="AN46" s="41" t="s">
        <v>265</v>
      </c>
    </row>
    <row r="47" spans="9:40">
      <c r="I47" s="40" t="s">
        <v>124</v>
      </c>
      <c r="J47" s="44" t="s">
        <v>125</v>
      </c>
      <c r="K47" s="40" t="s">
        <v>126</v>
      </c>
      <c r="L47" s="43" t="s">
        <v>540</v>
      </c>
      <c r="M47" s="40" t="s">
        <v>269</v>
      </c>
      <c r="N47" s="40" t="s">
        <v>606</v>
      </c>
      <c r="O47" s="40"/>
      <c r="P47" s="40"/>
      <c r="Q47" s="38"/>
      <c r="R47" s="41"/>
      <c r="S47" s="42"/>
      <c r="T47" s="41"/>
      <c r="U47" s="38"/>
      <c r="V47" s="38"/>
      <c r="W47" s="42"/>
      <c r="X47" s="38"/>
      <c r="Y47" s="38"/>
      <c r="Z47" s="38"/>
      <c r="AA47" s="38"/>
      <c r="AK47" s="97"/>
      <c r="AM47" s="38" t="s">
        <v>353</v>
      </c>
      <c r="AN47" s="41" t="s">
        <v>266</v>
      </c>
    </row>
    <row r="48" spans="9:40">
      <c r="I48" s="40" t="s">
        <v>541</v>
      </c>
      <c r="J48" s="44" t="s">
        <v>554</v>
      </c>
      <c r="K48" s="40" t="s">
        <v>555</v>
      </c>
      <c r="L48" s="43" t="s">
        <v>542</v>
      </c>
      <c r="M48" s="40" t="s">
        <v>265</v>
      </c>
      <c r="N48" s="40" t="s">
        <v>607</v>
      </c>
      <c r="O48" s="40"/>
      <c r="P48" s="40"/>
      <c r="Q48" s="38"/>
      <c r="R48" s="41"/>
      <c r="S48" s="42"/>
      <c r="T48" s="41"/>
      <c r="U48" s="38"/>
      <c r="V48" s="38"/>
      <c r="W48" s="42"/>
      <c r="X48" s="38"/>
      <c r="Y48" s="38"/>
      <c r="Z48" s="38"/>
      <c r="AA48" s="38"/>
      <c r="AK48" s="97"/>
      <c r="AM48" s="38" t="s">
        <v>354</v>
      </c>
      <c r="AN48" s="41" t="s">
        <v>269</v>
      </c>
    </row>
    <row r="49" spans="9:37">
      <c r="I49" s="40" t="s">
        <v>543</v>
      </c>
      <c r="J49" s="44" t="s">
        <v>556</v>
      </c>
      <c r="K49" s="40" t="s">
        <v>90</v>
      </c>
      <c r="L49" s="40" t="s">
        <v>544</v>
      </c>
      <c r="M49" s="40" t="s">
        <v>268</v>
      </c>
      <c r="N49" s="40" t="s">
        <v>608</v>
      </c>
      <c r="O49" s="40"/>
      <c r="P49" s="40"/>
      <c r="Q49" s="38"/>
      <c r="R49" s="41"/>
      <c r="S49" s="42"/>
      <c r="T49" s="41"/>
      <c r="U49" s="38"/>
      <c r="V49" s="38"/>
      <c r="W49" s="42"/>
      <c r="X49" s="38"/>
      <c r="Y49" s="38"/>
      <c r="Z49" s="38"/>
      <c r="AA49" s="38"/>
      <c r="AK49" s="97"/>
    </row>
    <row r="50" spans="9:37">
      <c r="I50" s="40" t="s">
        <v>545</v>
      </c>
      <c r="J50" s="44" t="s">
        <v>557</v>
      </c>
      <c r="K50" s="40" t="s">
        <v>558</v>
      </c>
      <c r="L50" s="40" t="s">
        <v>546</v>
      </c>
      <c r="M50" s="40" t="s">
        <v>268</v>
      </c>
      <c r="N50" s="40" t="s">
        <v>609</v>
      </c>
      <c r="O50" s="40"/>
      <c r="P50" s="40"/>
      <c r="Q50" s="38"/>
      <c r="R50" s="41"/>
      <c r="S50" s="42"/>
      <c r="T50" s="41"/>
      <c r="U50" s="38"/>
      <c r="V50" s="38"/>
      <c r="W50" s="42"/>
      <c r="X50" s="38"/>
      <c r="Y50" s="38"/>
      <c r="Z50" s="38"/>
      <c r="AA50" s="38"/>
      <c r="AK50" s="97"/>
    </row>
    <row r="51" spans="9:37">
      <c r="I51" s="40" t="s">
        <v>547</v>
      </c>
      <c r="J51" s="44" t="s">
        <v>559</v>
      </c>
      <c r="K51" s="40" t="s">
        <v>259</v>
      </c>
      <c r="L51" s="40" t="s">
        <v>548</v>
      </c>
      <c r="M51" s="40" t="s">
        <v>264</v>
      </c>
      <c r="N51" s="40" t="s">
        <v>610</v>
      </c>
      <c r="O51" s="40"/>
      <c r="P51" s="40"/>
      <c r="Q51" s="38"/>
      <c r="R51" s="41"/>
      <c r="S51" s="42"/>
      <c r="T51" s="41"/>
      <c r="U51" s="38"/>
      <c r="V51" s="38"/>
      <c r="W51" s="42"/>
      <c r="X51" s="38"/>
      <c r="Y51" s="38"/>
      <c r="Z51" s="38"/>
      <c r="AA51" s="38"/>
      <c r="AK51" s="97"/>
    </row>
    <row r="52" spans="9:37">
      <c r="I52" s="39" t="s">
        <v>560</v>
      </c>
      <c r="J52" s="43" t="s">
        <v>549</v>
      </c>
      <c r="K52" s="43" t="s">
        <v>561</v>
      </c>
      <c r="L52" s="39" t="s">
        <v>550</v>
      </c>
      <c r="M52" s="40" t="s">
        <v>264</v>
      </c>
      <c r="N52" s="40" t="s">
        <v>611</v>
      </c>
      <c r="O52" s="40"/>
      <c r="P52" s="40"/>
      <c r="Q52" s="38"/>
      <c r="R52" s="41"/>
      <c r="S52" s="42"/>
      <c r="T52" s="41"/>
      <c r="U52" s="38"/>
      <c r="V52" s="38"/>
      <c r="W52" s="42"/>
      <c r="X52" s="38"/>
      <c r="Y52" s="38"/>
      <c r="Z52" s="38"/>
      <c r="AA52" s="38"/>
      <c r="AK52" s="97"/>
    </row>
    <row r="53" spans="9:37">
      <c r="I53" s="39" t="s">
        <v>551</v>
      </c>
      <c r="J53" s="39" t="s">
        <v>630</v>
      </c>
      <c r="L53" s="39" t="s">
        <v>631</v>
      </c>
      <c r="M53" s="40" t="s">
        <v>632</v>
      </c>
      <c r="N53" s="97" t="s">
        <v>633</v>
      </c>
      <c r="AK53" s="97"/>
    </row>
    <row r="54" spans="9:37">
      <c r="AK54" s="97"/>
    </row>
    <row r="55" spans="9:37">
      <c r="I55" s="40" t="s">
        <v>613</v>
      </c>
      <c r="J55" s="44" t="s">
        <v>614</v>
      </c>
      <c r="K55" s="39">
        <v>500001</v>
      </c>
      <c r="L55" s="40" t="s">
        <v>356</v>
      </c>
      <c r="M55" s="39">
        <v>40</v>
      </c>
      <c r="AK55" s="97"/>
    </row>
    <row r="56" spans="9:37">
      <c r="I56" s="39" t="s">
        <v>357</v>
      </c>
      <c r="J56" s="39" t="s">
        <v>358</v>
      </c>
      <c r="K56" s="39">
        <v>500002</v>
      </c>
      <c r="L56" s="39" t="s">
        <v>357</v>
      </c>
      <c r="M56" s="39">
        <v>40</v>
      </c>
      <c r="AK56" s="97"/>
    </row>
    <row r="57" spans="9:37">
      <c r="I57" s="39" t="s">
        <v>359</v>
      </c>
      <c r="J57" s="39" t="s">
        <v>360</v>
      </c>
      <c r="K57" s="39">
        <v>500003</v>
      </c>
      <c r="L57" s="39" t="s">
        <v>359</v>
      </c>
      <c r="M57" s="39">
        <v>40</v>
      </c>
      <c r="AK57" s="97"/>
    </row>
    <row r="58" spans="9:37">
      <c r="I58" s="39" t="s">
        <v>361</v>
      </c>
      <c r="J58" s="39" t="s">
        <v>362</v>
      </c>
      <c r="K58" s="39">
        <v>500004</v>
      </c>
      <c r="L58" s="39" t="s">
        <v>361</v>
      </c>
      <c r="M58" s="39">
        <v>43</v>
      </c>
      <c r="AK58" s="97"/>
    </row>
    <row r="59" spans="9:37">
      <c r="I59" s="39" t="s">
        <v>363</v>
      </c>
      <c r="J59" s="39" t="s">
        <v>364</v>
      </c>
      <c r="K59" s="39">
        <v>500005</v>
      </c>
      <c r="L59" s="39" t="s">
        <v>363</v>
      </c>
      <c r="M59" s="39">
        <v>14</v>
      </c>
      <c r="AK59" s="97"/>
    </row>
    <row r="60" spans="9:37">
      <c r="I60" s="39" t="s">
        <v>365</v>
      </c>
      <c r="J60" s="39" t="s">
        <v>366</v>
      </c>
      <c r="K60" s="39">
        <v>500006</v>
      </c>
      <c r="L60" s="39" t="s">
        <v>367</v>
      </c>
      <c r="M60" s="39">
        <v>25</v>
      </c>
      <c r="AK60" s="97"/>
    </row>
    <row r="61" spans="9:37">
      <c r="I61" s="39" t="s">
        <v>368</v>
      </c>
      <c r="J61" s="39" t="s">
        <v>369</v>
      </c>
      <c r="K61" s="39">
        <v>500007</v>
      </c>
      <c r="L61" s="39" t="s">
        <v>368</v>
      </c>
      <c r="M61" s="39">
        <v>14</v>
      </c>
      <c r="AK61" s="97"/>
    </row>
    <row r="62" spans="9:37">
      <c r="I62" s="40" t="s">
        <v>370</v>
      </c>
      <c r="J62" s="44" t="s">
        <v>355</v>
      </c>
      <c r="K62" s="39">
        <v>500008</v>
      </c>
      <c r="L62" s="40" t="s">
        <v>370</v>
      </c>
      <c r="M62" s="39">
        <v>40</v>
      </c>
    </row>
    <row r="63" spans="9:37">
      <c r="I63" s="39" t="s">
        <v>371</v>
      </c>
      <c r="J63" s="39" t="s">
        <v>372</v>
      </c>
      <c r="K63" s="39">
        <v>500009</v>
      </c>
      <c r="L63" s="39" t="s">
        <v>371</v>
      </c>
      <c r="M63" s="39">
        <v>40</v>
      </c>
    </row>
    <row r="64" spans="9:37">
      <c r="I64" s="39" t="s">
        <v>373</v>
      </c>
      <c r="J64" s="39" t="s">
        <v>374</v>
      </c>
      <c r="K64" s="39">
        <v>500010</v>
      </c>
      <c r="L64" s="39" t="s">
        <v>375</v>
      </c>
      <c r="M64" s="39">
        <v>35</v>
      </c>
    </row>
    <row r="65" spans="9:13">
      <c r="I65" s="39" t="s">
        <v>444</v>
      </c>
      <c r="J65" s="39" t="s">
        <v>445</v>
      </c>
      <c r="K65" s="39">
        <v>500011</v>
      </c>
      <c r="L65" s="39" t="s">
        <v>444</v>
      </c>
      <c r="M65" s="39">
        <v>41</v>
      </c>
    </row>
    <row r="66" spans="9:13">
      <c r="I66" s="39" t="s">
        <v>376</v>
      </c>
      <c r="J66" s="39" t="s">
        <v>377</v>
      </c>
      <c r="K66" s="39">
        <v>500012</v>
      </c>
      <c r="L66" s="39" t="s">
        <v>376</v>
      </c>
      <c r="M66" s="39">
        <v>40</v>
      </c>
    </row>
    <row r="67" spans="9:13">
      <c r="I67" s="39" t="s">
        <v>378</v>
      </c>
      <c r="J67" s="39" t="s">
        <v>379</v>
      </c>
      <c r="K67" s="39">
        <v>500013</v>
      </c>
      <c r="L67" s="39" t="s">
        <v>378</v>
      </c>
      <c r="M67" s="39">
        <v>40</v>
      </c>
    </row>
    <row r="68" spans="9:13">
      <c r="I68" s="39" t="s">
        <v>380</v>
      </c>
      <c r="J68" s="39" t="s">
        <v>381</v>
      </c>
      <c r="K68" s="39">
        <v>500014</v>
      </c>
      <c r="L68" s="39" t="s">
        <v>380</v>
      </c>
      <c r="M68" s="39">
        <v>40</v>
      </c>
    </row>
    <row r="69" spans="9:13">
      <c r="I69" s="39" t="s">
        <v>382</v>
      </c>
      <c r="J69" s="39" t="s">
        <v>383</v>
      </c>
      <c r="K69" s="39">
        <v>500015</v>
      </c>
      <c r="L69" s="39" t="s">
        <v>382</v>
      </c>
      <c r="M69" s="39">
        <v>40</v>
      </c>
    </row>
    <row r="70" spans="9:13">
      <c r="I70" s="39" t="s">
        <v>384</v>
      </c>
      <c r="J70" s="39" t="s">
        <v>385</v>
      </c>
      <c r="K70" s="39">
        <v>500016</v>
      </c>
      <c r="L70" s="39" t="s">
        <v>384</v>
      </c>
      <c r="M70" s="39">
        <v>40</v>
      </c>
    </row>
    <row r="71" spans="9:13">
      <c r="I71" s="39" t="s">
        <v>386</v>
      </c>
      <c r="J71" s="39" t="s">
        <v>387</v>
      </c>
      <c r="K71" s="39">
        <v>500017</v>
      </c>
      <c r="L71" s="39" t="s">
        <v>386</v>
      </c>
      <c r="M71" s="39">
        <v>40</v>
      </c>
    </row>
    <row r="72" spans="9:13">
      <c r="I72" s="39" t="s">
        <v>448</v>
      </c>
      <c r="J72" s="39" t="s">
        <v>447</v>
      </c>
      <c r="K72" s="39">
        <v>500018</v>
      </c>
      <c r="L72" s="39" t="s">
        <v>446</v>
      </c>
      <c r="M72" s="39">
        <v>40</v>
      </c>
    </row>
    <row r="73" spans="9:13">
      <c r="I73" s="39" t="s">
        <v>452</v>
      </c>
      <c r="J73" s="39" t="s">
        <v>453</v>
      </c>
      <c r="K73" s="39">
        <v>500019</v>
      </c>
      <c r="L73" s="39" t="s">
        <v>454</v>
      </c>
      <c r="M73" s="39">
        <v>40</v>
      </c>
    </row>
    <row r="74" spans="9:13">
      <c r="I74" s="39" t="s">
        <v>451</v>
      </c>
      <c r="J74" s="39" t="s">
        <v>455</v>
      </c>
      <c r="K74" s="39">
        <v>500020</v>
      </c>
      <c r="L74" s="39" t="s">
        <v>456</v>
      </c>
      <c r="M74" s="39">
        <v>40</v>
      </c>
    </row>
    <row r="75" spans="9:13">
      <c r="I75" s="39" t="s">
        <v>615</v>
      </c>
      <c r="J75" s="39" t="s">
        <v>616</v>
      </c>
      <c r="K75" s="39">
        <v>500021</v>
      </c>
      <c r="L75" s="39" t="s">
        <v>615</v>
      </c>
      <c r="M75" s="39">
        <v>40</v>
      </c>
    </row>
    <row r="76" spans="9:13">
      <c r="I76" s="39" t="s">
        <v>617</v>
      </c>
      <c r="J76" s="39" t="s">
        <v>618</v>
      </c>
      <c r="K76" s="39">
        <v>500022</v>
      </c>
      <c r="L76" s="39" t="s">
        <v>619</v>
      </c>
      <c r="M76" s="39">
        <v>40</v>
      </c>
    </row>
    <row r="77" spans="9:13">
      <c r="I77" s="39" t="s">
        <v>620</v>
      </c>
      <c r="J77" s="39" t="s">
        <v>621</v>
      </c>
      <c r="K77" s="39">
        <v>500023</v>
      </c>
      <c r="L77" s="39" t="s">
        <v>620</v>
      </c>
      <c r="M77" s="39">
        <v>40</v>
      </c>
    </row>
    <row r="78" spans="9:13">
      <c r="I78" s="39" t="s">
        <v>622</v>
      </c>
      <c r="J78" s="39" t="s">
        <v>623</v>
      </c>
      <c r="K78" s="39">
        <v>500024</v>
      </c>
      <c r="L78" s="39" t="s">
        <v>622</v>
      </c>
      <c r="M78" s="39">
        <v>40</v>
      </c>
    </row>
    <row r="79" spans="9:13">
      <c r="I79" s="39" t="s">
        <v>624</v>
      </c>
      <c r="J79" s="39" t="s">
        <v>625</v>
      </c>
      <c r="K79" s="39">
        <v>500025</v>
      </c>
      <c r="L79" s="39" t="s">
        <v>624</v>
      </c>
      <c r="M79" s="39">
        <v>40</v>
      </c>
    </row>
    <row r="80" spans="9:13">
      <c r="I80" s="39" t="s">
        <v>626</v>
      </c>
      <c r="J80" s="39" t="s">
        <v>627</v>
      </c>
      <c r="K80" s="39">
        <v>500026</v>
      </c>
      <c r="L80" s="39" t="s">
        <v>626</v>
      </c>
      <c r="M80" s="39">
        <v>40</v>
      </c>
    </row>
    <row r="81" spans="9:13">
      <c r="I81" s="39" t="s">
        <v>628</v>
      </c>
      <c r="J81" s="39" t="s">
        <v>629</v>
      </c>
      <c r="K81" s="39">
        <v>500027</v>
      </c>
      <c r="L81" s="39" t="s">
        <v>628</v>
      </c>
      <c r="M81" s="39">
        <v>40</v>
      </c>
    </row>
  </sheetData>
  <mergeCells count="5">
    <mergeCell ref="Q1:W1"/>
    <mergeCell ref="X1:Y1"/>
    <mergeCell ref="Z4:Z6"/>
    <mergeCell ref="AM1:AN1"/>
    <mergeCell ref="I1:M1"/>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8.75"/>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O724"/>
  <sheetViews>
    <sheetView showZeros="0" workbookViewId="0">
      <selection activeCell="M1" sqref="M1"/>
    </sheetView>
  </sheetViews>
  <sheetFormatPr defaultColWidth="8.875" defaultRowHeight="18.75"/>
  <cols>
    <col min="1" max="1" width="4.5" style="34" bestFit="1" customWidth="1"/>
    <col min="2" max="2" width="11.5" style="34" bestFit="1" customWidth="1"/>
    <col min="3" max="3" width="11.625" style="34" customWidth="1"/>
    <col min="4" max="4" width="11" style="34" bestFit="1" customWidth="1"/>
    <col min="5" max="5" width="26.25" style="34" bestFit="1" customWidth="1"/>
    <col min="6" max="6" width="3.875" style="34" bestFit="1" customWidth="1"/>
    <col min="7" max="7" width="7.5" style="34" bestFit="1" customWidth="1"/>
    <col min="8" max="8" width="6.125" style="36" bestFit="1" customWidth="1"/>
    <col min="9" max="9" width="5.625" style="34" customWidth="1"/>
    <col min="10" max="10" width="13.625" style="34" customWidth="1"/>
    <col min="11" max="11" width="14.875" style="34" customWidth="1"/>
    <col min="12" max="12" width="18" style="34" customWidth="1"/>
    <col min="13" max="16384" width="8.875" style="34"/>
  </cols>
  <sheetData>
    <row r="1" spans="1:15">
      <c r="B1" s="34" t="s">
        <v>209</v>
      </c>
      <c r="C1" s="35" t="s">
        <v>210</v>
      </c>
      <c r="D1" s="35" t="s">
        <v>211</v>
      </c>
      <c r="E1" s="35" t="s">
        <v>228</v>
      </c>
      <c r="F1" s="35" t="s">
        <v>213</v>
      </c>
      <c r="G1" s="35" t="s">
        <v>214</v>
      </c>
      <c r="H1" s="35" t="s">
        <v>215</v>
      </c>
      <c r="I1" s="35" t="s">
        <v>216</v>
      </c>
      <c r="J1" s="35" t="s">
        <v>217</v>
      </c>
      <c r="K1" s="35" t="s">
        <v>218</v>
      </c>
      <c r="L1" s="35" t="s">
        <v>219</v>
      </c>
      <c r="M1" s="97" t="s">
        <v>663</v>
      </c>
      <c r="N1" s="97" t="s">
        <v>664</v>
      </c>
      <c r="O1" s="97" t="s">
        <v>665</v>
      </c>
    </row>
    <row r="2" spans="1:15">
      <c r="A2" s="34">
        <v>1</v>
      </c>
      <c r="B2" s="34" t="str">
        <f>IF(男子様式!$C21="","",IF(男子様式!$C21="@","@",男子様式!$C21))</f>
        <v/>
      </c>
      <c r="C2" s="34" t="str">
        <f>IF(男子様式!C21="","",男子様式!AU21)</f>
        <v/>
      </c>
      <c r="D2" s="34" t="str">
        <f>IF($C2="","",男子様式!$D21)</f>
        <v/>
      </c>
      <c r="E2" s="34" t="str">
        <f>IF($C2="","",男子様式!$G21)</f>
        <v/>
      </c>
      <c r="F2" s="34" t="str">
        <f>IF($C2="","",1)</f>
        <v/>
      </c>
      <c r="G2" s="36" t="str">
        <f>IF($C2="","",VLOOKUP(基本登録情報!$C$7,登録データ!$I$3:$L$102,3,FALSE))</f>
        <v/>
      </c>
      <c r="H2" s="36" t="str">
        <f ca="1">IF($C2="","",VLOOKUP(OFFSET(男子様式!$L$18,3*A2,0),登録データ!AM2:AN48,2,FALSE))</f>
        <v/>
      </c>
      <c r="I2" s="34" t="str">
        <f>IF(C2="","",男子様式!C21)</f>
        <v/>
      </c>
      <c r="J2" s="34" t="str">
        <f>IF(男子様式!$AH21="","",男子様式!$AH21)</f>
        <v/>
      </c>
      <c r="K2" s="34" t="str">
        <f>IF(男子様式!$AH22="","",男子様式!$AH22)</f>
        <v/>
      </c>
      <c r="L2" s="34" t="str">
        <f>IF(男子様式!$AH23="","",男子様式!$AH23)</f>
        <v/>
      </c>
      <c r="M2" s="34" t="s">
        <v>666</v>
      </c>
      <c r="N2" s="34" t="s">
        <v>666</v>
      </c>
      <c r="O2" s="34" t="s">
        <v>666</v>
      </c>
    </row>
    <row r="3" spans="1:15">
      <c r="A3" s="34">
        <v>2</v>
      </c>
      <c r="B3" s="34" t="str">
        <f>IF(男子様式!C24="","",IF(男子様式!C24="@","@",男子様式!C24))</f>
        <v/>
      </c>
      <c r="C3" s="34" t="str">
        <f>IF(男子様式!C24="","",男子様式!AU24)</f>
        <v/>
      </c>
      <c r="D3" s="34" t="str">
        <f>IF($C3="","",男子様式!$D24)</f>
        <v/>
      </c>
      <c r="E3" s="34" t="str">
        <f>IF($C3="","",男子様式!$G24)</f>
        <v/>
      </c>
      <c r="F3" s="34" t="str">
        <f t="shared" ref="F3:F66" si="0">IF($C3="","",1)</f>
        <v/>
      </c>
      <c r="G3" s="36" t="str">
        <f>IF($C3="","",VLOOKUP(基本登録情報!$C$7,登録データ!$I$3:$L$102,3,FALSE))</f>
        <v/>
      </c>
      <c r="H3" s="36" t="str">
        <f ca="1">IF($C3="","",VLOOKUP(OFFSET(男子様式!$L$18,3*A3,0),登録データ!AM2:AN48,2,FALSE))</f>
        <v/>
      </c>
      <c r="I3" s="34" t="str">
        <f>IF(C3="","",男子様式!C24)</f>
        <v/>
      </c>
      <c r="J3" s="34" t="str">
        <f>IF(男子様式!$AH24="","",男子様式!$AH24)</f>
        <v/>
      </c>
      <c r="K3" s="34" t="str">
        <f>IF(男子様式!$AH25="","",男子様式!$AH25)</f>
        <v/>
      </c>
      <c r="L3" s="34" t="str">
        <f>IF(男子様式!$AH26="","",男子様式!$AH26)</f>
        <v/>
      </c>
      <c r="M3" s="34" t="s">
        <v>666</v>
      </c>
      <c r="N3" s="34" t="s">
        <v>666</v>
      </c>
      <c r="O3" s="34" t="s">
        <v>666</v>
      </c>
    </row>
    <row r="4" spans="1:15">
      <c r="A4" s="34">
        <v>3</v>
      </c>
      <c r="B4" s="34" t="str">
        <f>IF(男子様式!$C27="","",IF(男子様式!C27="@","@",男子様式!C27))</f>
        <v/>
      </c>
      <c r="C4" s="34" t="str">
        <f>IF(男子様式!C27="","",男子様式!AU27)</f>
        <v/>
      </c>
      <c r="D4" s="34" t="str">
        <f>IF($C4="","",男子様式!$D27)</f>
        <v/>
      </c>
      <c r="E4" s="34" t="str">
        <f>IF($C4="","",男子様式!$G27)</f>
        <v/>
      </c>
      <c r="F4" s="34" t="str">
        <f t="shared" si="0"/>
        <v/>
      </c>
      <c r="G4" s="36" t="str">
        <f>IF($C4="","",VLOOKUP(基本登録情報!$C$7,登録データ!$I$3:$L$102,3,FALSE))</f>
        <v/>
      </c>
      <c r="H4" s="36" t="str">
        <f ca="1">IF($C4="","",VLOOKUP(OFFSET(男子様式!$L$18,3*A4,0),登録データ!AM2:AN48,2,FALSE))</f>
        <v/>
      </c>
      <c r="I4" s="34" t="str">
        <f>IF(C4="","",男子様式!C27)</f>
        <v/>
      </c>
      <c r="J4" s="34" t="str">
        <f>IF(男子様式!$AH27="","",男子様式!$AH27)</f>
        <v/>
      </c>
      <c r="K4" s="34" t="str">
        <f>IF(男子様式!$AH28="","",男子様式!$AH28)</f>
        <v/>
      </c>
      <c r="L4" s="34" t="str">
        <f>IF(男子様式!$AH29="","",男子様式!$AH29)</f>
        <v/>
      </c>
      <c r="M4" s="34" t="s">
        <v>666</v>
      </c>
      <c r="N4" s="34" t="s">
        <v>666</v>
      </c>
      <c r="O4" s="34" t="s">
        <v>666</v>
      </c>
    </row>
    <row r="5" spans="1:15">
      <c r="A5" s="34">
        <v>4</v>
      </c>
      <c r="B5" s="34" t="str">
        <f>IF(男子様式!$C30="","",IF(男子様式!$C30="@","@",男子様式!$C30))</f>
        <v/>
      </c>
      <c r="C5" s="34" t="str">
        <f>IF(男子様式!C30="","",男子様式!AU30)</f>
        <v/>
      </c>
      <c r="D5" s="34" t="str">
        <f>IF($C5="","",男子様式!$D30)</f>
        <v/>
      </c>
      <c r="E5" s="34" t="str">
        <f>IF($C5="","",男子様式!$G30)</f>
        <v/>
      </c>
      <c r="F5" s="34" t="str">
        <f t="shared" si="0"/>
        <v/>
      </c>
      <c r="G5" s="36" t="str">
        <f>IF($C5="","",VLOOKUP(基本登録情報!$C$7,登録データ!$I$3:$L$102,3,FALSE))</f>
        <v/>
      </c>
      <c r="H5" s="36" t="str">
        <f ca="1">IF($C5="","",VLOOKUP(OFFSET(男子様式!$L$18,3*A5,0),登録データ!AM5:AN51,2,FALSE))</f>
        <v/>
      </c>
      <c r="I5" s="34" t="str">
        <f>IF(C5="","",男子様式!C30)</f>
        <v/>
      </c>
      <c r="J5" s="34" t="str">
        <f>IF(男子様式!$AH30="","",男子様式!$AH30)</f>
        <v/>
      </c>
      <c r="K5" s="34" t="str">
        <f>IF(男子様式!$AH31="","",男子様式!$AH31)</f>
        <v/>
      </c>
      <c r="L5" s="34" t="str">
        <f>IF(男子様式!$AH32="","",男子様式!$AH32)</f>
        <v/>
      </c>
      <c r="M5" s="34" t="s">
        <v>666</v>
      </c>
      <c r="N5" s="34" t="s">
        <v>666</v>
      </c>
      <c r="O5" s="34" t="s">
        <v>666</v>
      </c>
    </row>
    <row r="6" spans="1:15">
      <c r="A6" s="34">
        <v>5</v>
      </c>
      <c r="B6" s="34" t="str">
        <f>IF(男子様式!$C33="","",IF(男子様式!$C33="@","@",男子様式!$C33))</f>
        <v/>
      </c>
      <c r="C6" s="34" t="str">
        <f>IF(男子様式!C33="","",男子様式!AU33)</f>
        <v/>
      </c>
      <c r="D6" s="34" t="str">
        <f>IF($C6="","",男子様式!$D33)</f>
        <v/>
      </c>
      <c r="E6" s="34" t="str">
        <f>IF($C6="","",男子様式!$G33)</f>
        <v/>
      </c>
      <c r="F6" s="34" t="str">
        <f t="shared" si="0"/>
        <v/>
      </c>
      <c r="G6" s="36" t="str">
        <f>IF($C6="","",VLOOKUP(基本登録情報!$C$7,登録データ!$I$3:$L$102,3,FALSE))</f>
        <v/>
      </c>
      <c r="H6" s="36" t="str">
        <f ca="1">IF($C6="","",VLOOKUP(OFFSET(男子様式!$L$18,3*A6,0),登録データ!AM5:AN51,2,FALSE))</f>
        <v/>
      </c>
      <c r="I6" s="34" t="str">
        <f>IF(C6="","",男子様式!C33)</f>
        <v/>
      </c>
      <c r="J6" s="34" t="str">
        <f>IF(男子様式!$AH33="","",男子様式!$AH33)</f>
        <v/>
      </c>
      <c r="K6" s="34" t="str">
        <f>IF(男子様式!$AH34="","",男子様式!$AH34)</f>
        <v/>
      </c>
      <c r="L6" s="34" t="str">
        <f>IF(男子様式!$AH35="","",男子様式!$AH35)</f>
        <v/>
      </c>
      <c r="M6" s="34" t="s">
        <v>666</v>
      </c>
      <c r="N6" s="34" t="s">
        <v>666</v>
      </c>
      <c r="O6" s="34" t="s">
        <v>666</v>
      </c>
    </row>
    <row r="7" spans="1:15">
      <c r="A7" s="34">
        <v>6</v>
      </c>
      <c r="B7" s="34" t="str">
        <f>IF(男子様式!$C36="","",IF(男子様式!$C36="@","@",男子様式!$C36))</f>
        <v/>
      </c>
      <c r="C7" s="34" t="str">
        <f>IF(男子様式!C36="","",男子様式!AU36)</f>
        <v/>
      </c>
      <c r="D7" s="34" t="str">
        <f>IF($C7="","",男子様式!$D36)</f>
        <v/>
      </c>
      <c r="E7" s="34" t="str">
        <f>IF($C7="","",男子様式!$G36)</f>
        <v/>
      </c>
      <c r="F7" s="34" t="str">
        <f t="shared" si="0"/>
        <v/>
      </c>
      <c r="G7" s="36" t="str">
        <f>IF($C7="","",VLOOKUP(基本登録情報!$C$7,登録データ!$I$3:$L$102,3,FALSE))</f>
        <v/>
      </c>
      <c r="H7" s="36" t="str">
        <f ca="1">IF($C7="","",VLOOKUP(OFFSET(男子様式!$L$18,3*A7,0),登録データ!AM7:AN53,2,FALSE))</f>
        <v/>
      </c>
      <c r="I7" s="34" t="str">
        <f>IF(C7="","",男子様式!C36)</f>
        <v/>
      </c>
      <c r="J7" s="34" t="str">
        <f>IF(男子様式!$AH36="","",男子様式!$AH36)</f>
        <v/>
      </c>
      <c r="K7" s="34" t="str">
        <f>IF(男子様式!$AH37="","",男子様式!$AH37)</f>
        <v/>
      </c>
      <c r="L7" s="34" t="str">
        <f>IF(男子様式!$AH38="","",男子様式!$AH38)</f>
        <v/>
      </c>
      <c r="M7" s="34" t="s">
        <v>666</v>
      </c>
      <c r="N7" s="34" t="s">
        <v>666</v>
      </c>
      <c r="O7" s="34" t="s">
        <v>666</v>
      </c>
    </row>
    <row r="8" spans="1:15">
      <c r="A8" s="34">
        <v>7</v>
      </c>
      <c r="B8" s="34" t="str">
        <f>IF(男子様式!$C39="","",IF(男子様式!$C39="@","@",男子様式!$C39))</f>
        <v/>
      </c>
      <c r="C8" s="34" t="str">
        <f>IF(男子様式!C39="","",男子様式!AU39)</f>
        <v/>
      </c>
      <c r="D8" s="34" t="str">
        <f>IF($C8="","",男子様式!$D39)</f>
        <v/>
      </c>
      <c r="E8" s="34" t="str">
        <f>IF($C8="","",男子様式!$G39)</f>
        <v/>
      </c>
      <c r="F8" s="34" t="str">
        <f t="shared" si="0"/>
        <v/>
      </c>
      <c r="G8" s="36" t="str">
        <f>IF($C8="","",VLOOKUP(基本登録情報!$C$7,登録データ!$I$3:$L$102,3,FALSE))</f>
        <v/>
      </c>
      <c r="H8" s="36" t="str">
        <f ca="1">IF($C8="","",VLOOKUP(OFFSET(男子様式!$L$18,3*A8,0),登録データ!AM8:AN55,2,FALSE))</f>
        <v/>
      </c>
      <c r="I8" s="34" t="str">
        <f>IF(C8="","",男子様式!C39)</f>
        <v/>
      </c>
      <c r="J8" s="34" t="str">
        <f>IF(男子様式!$AH39="","",男子様式!$AH39)</f>
        <v/>
      </c>
      <c r="K8" s="34" t="str">
        <f>IF(男子様式!$AH40="","",男子様式!$AH40)</f>
        <v/>
      </c>
      <c r="L8" s="34" t="str">
        <f>IF(男子様式!$AH41="","",男子様式!$AH41)</f>
        <v/>
      </c>
      <c r="M8" s="34" t="s">
        <v>666</v>
      </c>
      <c r="N8" s="34" t="s">
        <v>666</v>
      </c>
      <c r="O8" s="34" t="s">
        <v>666</v>
      </c>
    </row>
    <row r="9" spans="1:15">
      <c r="A9" s="34">
        <v>8</v>
      </c>
      <c r="B9" s="34" t="str">
        <f>IF(男子様式!$C42="","",IF(男子様式!$C42="@","@",男子様式!$C42))</f>
        <v/>
      </c>
      <c r="C9" s="34" t="str">
        <f>IF(男子様式!C42="","",男子様式!AU42)</f>
        <v/>
      </c>
      <c r="D9" s="34" t="str">
        <f>IF($C9="","",男子様式!$D42)</f>
        <v/>
      </c>
      <c r="E9" s="34" t="str">
        <f>IF($C9="","",男子様式!$G42)</f>
        <v/>
      </c>
      <c r="F9" s="34" t="str">
        <f t="shared" si="0"/>
        <v/>
      </c>
      <c r="G9" s="36" t="str">
        <f>IF($C9="","",VLOOKUP(基本登録情報!$C$7,登録データ!$I$3:$L$102,3,FALSE))</f>
        <v/>
      </c>
      <c r="H9" s="36" t="str">
        <f ca="1">IF($C9="","",VLOOKUP(OFFSET(男子様式!$L$18,3*A9,0),登録データ!AM9:AN56,2,FALSE))</f>
        <v/>
      </c>
      <c r="I9" s="34" t="str">
        <f>IF(C9="","",男子様式!C42)</f>
        <v/>
      </c>
      <c r="J9" s="34" t="str">
        <f>IF(男子様式!$AH42="","",男子様式!$AH42)</f>
        <v/>
      </c>
      <c r="K9" s="34" t="str">
        <f>IF(男子様式!$AH43="","",男子様式!$AH43)</f>
        <v/>
      </c>
      <c r="L9" s="34" t="str">
        <f>IF(男子様式!$AH44="","",男子様式!$AH44)</f>
        <v/>
      </c>
      <c r="M9" s="34" t="s">
        <v>666</v>
      </c>
      <c r="N9" s="34" t="s">
        <v>666</v>
      </c>
      <c r="O9" s="34" t="s">
        <v>666</v>
      </c>
    </row>
    <row r="10" spans="1:15">
      <c r="A10" s="34">
        <v>9</v>
      </c>
      <c r="B10" s="34" t="str">
        <f>IF(男子様式!$C45="","",IF(男子様式!$C45="@","@",男子様式!$C45))</f>
        <v/>
      </c>
      <c r="C10" s="34" t="str">
        <f>IF(男子様式!C45="","",男子様式!AU45)</f>
        <v/>
      </c>
      <c r="D10" s="34" t="str">
        <f>IF($C10="","",男子様式!$D45)</f>
        <v/>
      </c>
      <c r="E10" s="34" t="str">
        <f>IF($C10="","",男子様式!$G45)</f>
        <v/>
      </c>
      <c r="F10" s="34" t="str">
        <f t="shared" si="0"/>
        <v/>
      </c>
      <c r="G10" s="36" t="str">
        <f>IF($C10="","",VLOOKUP(基本登録情報!$C$7,登録データ!$I$3:$L$102,3,FALSE))</f>
        <v/>
      </c>
      <c r="H10" s="36" t="str">
        <f ca="1">IF($C10="","",VLOOKUP(OFFSET(男子様式!$L$18,3*A10,0),登録データ!AM10:AN57,2,FALSE))</f>
        <v/>
      </c>
      <c r="I10" s="34" t="str">
        <f>IF(C10="","",男子様式!C45)</f>
        <v/>
      </c>
      <c r="J10" s="34" t="str">
        <f>IF(男子様式!$AH45="","",男子様式!$AH45)</f>
        <v/>
      </c>
      <c r="K10" s="34" t="str">
        <f>IF(男子様式!$AH46="","",男子様式!$AH46)</f>
        <v/>
      </c>
      <c r="L10" s="34" t="str">
        <f>IF(男子様式!$AH47="","",男子様式!$AH47)</f>
        <v/>
      </c>
      <c r="M10" s="34" t="s">
        <v>666</v>
      </c>
      <c r="N10" s="34" t="s">
        <v>666</v>
      </c>
      <c r="O10" s="34" t="s">
        <v>666</v>
      </c>
    </row>
    <row r="11" spans="1:15">
      <c r="A11" s="34">
        <v>10</v>
      </c>
      <c r="B11" s="34" t="str">
        <f>IF(男子様式!$C48="","",IF(男子様式!$C48="@","@",男子様式!$C48))</f>
        <v/>
      </c>
      <c r="C11" s="34" t="str">
        <f>IF(男子様式!C48="","",男子様式!AU48)</f>
        <v/>
      </c>
      <c r="D11" s="34" t="str">
        <f>IF($C11="","",男子様式!$D48)</f>
        <v/>
      </c>
      <c r="E11" s="34" t="str">
        <f>IF($C11="","",男子様式!$G48)</f>
        <v/>
      </c>
      <c r="F11" s="34" t="str">
        <f t="shared" si="0"/>
        <v/>
      </c>
      <c r="G11" s="36" t="str">
        <f>IF($C11="","",VLOOKUP(基本登録情報!$C$7,登録データ!$I$3:$L$102,3,FALSE))</f>
        <v/>
      </c>
      <c r="H11" s="36" t="str">
        <f ca="1">IF($C11="","",VLOOKUP(OFFSET(男子様式!$L$18,3*A11,0),登録データ!AM11:AN58,2,FALSE))</f>
        <v/>
      </c>
      <c r="I11" s="34" t="str">
        <f>IF(C11="","",男子様式!C48)</f>
        <v/>
      </c>
      <c r="J11" s="34" t="str">
        <f>IF(男子様式!$AH48="","",男子様式!$AH48)</f>
        <v/>
      </c>
      <c r="K11" s="34" t="str">
        <f>IF(男子様式!$AH49="","",男子様式!$AH49)</f>
        <v/>
      </c>
      <c r="L11" s="34" t="str">
        <f>IF(男子様式!$AH50="","",男子様式!$AH50)</f>
        <v/>
      </c>
      <c r="M11" s="34" t="s">
        <v>666</v>
      </c>
      <c r="N11" s="34" t="s">
        <v>666</v>
      </c>
      <c r="O11" s="34" t="s">
        <v>666</v>
      </c>
    </row>
    <row r="12" spans="1:15">
      <c r="A12" s="34">
        <v>11</v>
      </c>
      <c r="B12" s="34" t="str">
        <f>IF(男子様式!$C51="","",IF(男子様式!$C51="@","@",男子様式!$C51))</f>
        <v/>
      </c>
      <c r="C12" s="34" t="str">
        <f>IF(男子様式!C51="","",男子様式!AU51)</f>
        <v/>
      </c>
      <c r="D12" s="34" t="str">
        <f>IF($C12="","",男子様式!$D51)</f>
        <v/>
      </c>
      <c r="E12" s="34" t="str">
        <f>IF($C12="","",男子様式!$G51)</f>
        <v/>
      </c>
      <c r="F12" s="34" t="str">
        <f t="shared" si="0"/>
        <v/>
      </c>
      <c r="G12" s="36" t="str">
        <f>IF($C12="","",VLOOKUP(基本登録情報!$C$7,登録データ!$I$3:$L$102,3,FALSE))</f>
        <v/>
      </c>
      <c r="H12" s="36" t="str">
        <f ca="1">IF($C12="","",VLOOKUP(OFFSET(男子様式!$L$18,3*A12,0),登録データ!AM12:AN59,2,FALSE))</f>
        <v/>
      </c>
      <c r="I12" s="34" t="str">
        <f>IF(C12="","",男子様式!C51)</f>
        <v/>
      </c>
      <c r="J12" s="34" t="str">
        <f>IF(男子様式!$AH51="","",男子様式!$AH51)</f>
        <v/>
      </c>
      <c r="K12" s="34" t="str">
        <f>IF(男子様式!$AH52="","",男子様式!$AH52)</f>
        <v/>
      </c>
      <c r="L12" s="34" t="str">
        <f>IF(男子様式!$AH53="","",男子様式!$AH53)</f>
        <v/>
      </c>
      <c r="M12" s="34" t="s">
        <v>666</v>
      </c>
      <c r="N12" s="34" t="s">
        <v>666</v>
      </c>
      <c r="O12" s="34" t="s">
        <v>666</v>
      </c>
    </row>
    <row r="13" spans="1:15">
      <c r="A13" s="34">
        <v>12</v>
      </c>
      <c r="B13" s="34" t="str">
        <f>IF(男子様式!$C54="","",IF(男子様式!$C54="@","@",男子様式!$C54))</f>
        <v/>
      </c>
      <c r="C13" s="34" t="str">
        <f>IF(男子様式!C54="","",男子様式!AU54)</f>
        <v/>
      </c>
      <c r="D13" s="34" t="str">
        <f>IF($C13="","",男子様式!$D54)</f>
        <v/>
      </c>
      <c r="E13" s="34" t="str">
        <f>IF($C13="","",男子様式!$G54)</f>
        <v/>
      </c>
      <c r="F13" s="34" t="str">
        <f t="shared" si="0"/>
        <v/>
      </c>
      <c r="G13" s="36" t="str">
        <f>IF($C13="","",VLOOKUP(基本登録情報!$C$7,登録データ!$I$3:$L$102,3,FALSE))</f>
        <v/>
      </c>
      <c r="H13" s="36" t="str">
        <f ca="1">IF($C13="","",VLOOKUP(OFFSET(男子様式!$L$18,3*A13,0),登録データ!AM13:AN60,2,FALSE))</f>
        <v/>
      </c>
      <c r="I13" s="34" t="str">
        <f>IF(C13="","",男子様式!C54)</f>
        <v/>
      </c>
      <c r="J13" s="34" t="str">
        <f>IF(男子様式!$AH54="","",男子様式!$AH54)</f>
        <v/>
      </c>
      <c r="K13" s="34" t="str">
        <f>IF(男子様式!$AH55="","",男子様式!$AH55)</f>
        <v/>
      </c>
      <c r="L13" s="34" t="str">
        <f>IF(男子様式!$AH56="","",男子様式!$AH56)</f>
        <v/>
      </c>
      <c r="M13" s="34" t="s">
        <v>666</v>
      </c>
      <c r="N13" s="34" t="s">
        <v>666</v>
      </c>
      <c r="O13" s="34" t="s">
        <v>666</v>
      </c>
    </row>
    <row r="14" spans="1:15">
      <c r="A14" s="34">
        <v>13</v>
      </c>
      <c r="B14" s="34" t="str">
        <f>IF(男子様式!$C57="","",IF(男子様式!$C57="@","@",男子様式!$C57))</f>
        <v/>
      </c>
      <c r="C14" s="34" t="str">
        <f>IF(男子様式!C57="","",男子様式!AU57)</f>
        <v/>
      </c>
      <c r="D14" s="34" t="str">
        <f>IF($C14="","",男子様式!$D57)</f>
        <v/>
      </c>
      <c r="E14" s="34" t="str">
        <f>IF($C14="","",男子様式!$G57)</f>
        <v/>
      </c>
      <c r="F14" s="34" t="str">
        <f t="shared" si="0"/>
        <v/>
      </c>
      <c r="G14" s="36" t="str">
        <f>IF($C14="","",VLOOKUP(基本登録情報!$C$7,登録データ!$I$3:$L$102,3,FALSE))</f>
        <v/>
      </c>
      <c r="H14" s="36" t="str">
        <f ca="1">IF($C14="","",VLOOKUP(OFFSET(男子様式!$L$18,3*A14,0),登録データ!AM14:AN61,2,FALSE))</f>
        <v/>
      </c>
      <c r="I14" s="34" t="str">
        <f>IF(C14="","",男子様式!C57)</f>
        <v/>
      </c>
      <c r="J14" s="34" t="str">
        <f>IF(男子様式!$AH57="","",男子様式!$AH57)</f>
        <v/>
      </c>
      <c r="K14" s="34" t="str">
        <f>IF(男子様式!$AH58="","",男子様式!$AH58)</f>
        <v/>
      </c>
      <c r="L14" s="34" t="str">
        <f>IF(男子様式!$AH59="","",男子様式!$AH59)</f>
        <v/>
      </c>
      <c r="M14" s="34" t="s">
        <v>666</v>
      </c>
      <c r="N14" s="34" t="s">
        <v>666</v>
      </c>
      <c r="O14" s="34" t="s">
        <v>666</v>
      </c>
    </row>
    <row r="15" spans="1:15">
      <c r="A15" s="34">
        <v>14</v>
      </c>
      <c r="B15" s="34" t="str">
        <f>IF(男子様式!$C60="","",IF(男子様式!$C60="@","@",男子様式!$C60))</f>
        <v/>
      </c>
      <c r="C15" s="34" t="str">
        <f>IF(男子様式!C60="","",男子様式!AU60)</f>
        <v/>
      </c>
      <c r="D15" s="34" t="str">
        <f>IF($C15="","",男子様式!$D60)</f>
        <v/>
      </c>
      <c r="E15" s="34" t="str">
        <f>IF($C15="","",男子様式!$G60)</f>
        <v/>
      </c>
      <c r="F15" s="34" t="str">
        <f t="shared" si="0"/>
        <v/>
      </c>
      <c r="G15" s="36" t="str">
        <f>IF($C15="","",VLOOKUP(基本登録情報!$C$7,登録データ!$I$3:$L$102,3,FALSE))</f>
        <v/>
      </c>
      <c r="H15" s="36" t="str">
        <f ca="1">IF($C15="","",VLOOKUP(OFFSET(男子様式!$L$18,3*A15,0),登録データ!AM15:AN62,2,FALSE))</f>
        <v/>
      </c>
      <c r="I15" s="34" t="str">
        <f>IF(C15="","",男子様式!C60)</f>
        <v/>
      </c>
      <c r="J15" s="34" t="str">
        <f>IF(男子様式!$AH60="","",男子様式!$AH60)</f>
        <v/>
      </c>
      <c r="K15" s="34" t="str">
        <f>IF(男子様式!$AH61="","",男子様式!$AH61)</f>
        <v/>
      </c>
      <c r="L15" s="34" t="str">
        <f>IF(男子様式!$AH62="","",男子様式!$AH62)</f>
        <v/>
      </c>
      <c r="M15" s="34" t="s">
        <v>666</v>
      </c>
      <c r="N15" s="34" t="s">
        <v>666</v>
      </c>
      <c r="O15" s="34" t="s">
        <v>666</v>
      </c>
    </row>
    <row r="16" spans="1:15">
      <c r="A16" s="34">
        <v>15</v>
      </c>
      <c r="B16" s="34" t="str">
        <f>IF(男子様式!$C63="","",IF(男子様式!$C63="@","@",男子様式!$C63))</f>
        <v/>
      </c>
      <c r="C16" s="34" t="str">
        <f>IF(男子様式!C63="","",男子様式!AU63)</f>
        <v/>
      </c>
      <c r="D16" s="34" t="str">
        <f>IF($C16="","",男子様式!$D63)</f>
        <v/>
      </c>
      <c r="E16" s="34" t="str">
        <f>IF($C16="","",男子様式!$G63)</f>
        <v/>
      </c>
      <c r="F16" s="34" t="str">
        <f t="shared" si="0"/>
        <v/>
      </c>
      <c r="G16" s="36" t="str">
        <f>IF($C16="","",VLOOKUP(基本登録情報!$C$7,登録データ!$I$3:$L$102,3,FALSE))</f>
        <v/>
      </c>
      <c r="H16" s="36" t="str">
        <f ca="1">IF($C16="","",VLOOKUP(OFFSET(男子様式!$L$18,3*A16,0),登録データ!AM16:AN63,2,FALSE))</f>
        <v/>
      </c>
      <c r="I16" s="34" t="str">
        <f>IF(C16="","",男子様式!C63)</f>
        <v/>
      </c>
      <c r="J16" s="34" t="str">
        <f>IF(男子様式!$AH63="","",男子様式!$AH63)</f>
        <v/>
      </c>
      <c r="K16" s="34" t="str">
        <f>IF(男子様式!$AH64="","",男子様式!$AH64)</f>
        <v/>
      </c>
      <c r="L16" s="34" t="str">
        <f>IF(男子様式!$AH65="","",男子様式!$AH65)</f>
        <v/>
      </c>
      <c r="M16" s="34" t="s">
        <v>666</v>
      </c>
      <c r="N16" s="34" t="s">
        <v>666</v>
      </c>
      <c r="O16" s="34" t="s">
        <v>666</v>
      </c>
    </row>
    <row r="17" spans="1:15">
      <c r="A17" s="34">
        <v>16</v>
      </c>
      <c r="B17" s="34" t="str">
        <f>IF(男子様式!$C66="","",IF(男子様式!$C66="@","@",男子様式!$C66))</f>
        <v/>
      </c>
      <c r="C17" s="34" t="str">
        <f>IF(男子様式!C66="","",男子様式!AU66)</f>
        <v/>
      </c>
      <c r="D17" s="34" t="str">
        <f>IF($C17="","",男子様式!$D66)</f>
        <v/>
      </c>
      <c r="E17" s="34" t="str">
        <f>IF($C17="","",男子様式!$G66)</f>
        <v/>
      </c>
      <c r="F17" s="34" t="str">
        <f t="shared" si="0"/>
        <v/>
      </c>
      <c r="G17" s="36" t="str">
        <f>IF($C17="","",VLOOKUP(基本登録情報!$C$7,登録データ!$I$3:$L$102,3,FALSE))</f>
        <v/>
      </c>
      <c r="H17" s="36" t="str">
        <f ca="1">IF($C17="","",VLOOKUP(OFFSET(男子様式!$L$18,3*A17,0),登録データ!AM17:AN64,2,FALSE))</f>
        <v/>
      </c>
      <c r="I17" s="34" t="str">
        <f>IF(C17="","",男子様式!C66)</f>
        <v/>
      </c>
      <c r="J17" s="34" t="str">
        <f>IF(男子様式!$AH66="","",男子様式!$AH66)</f>
        <v/>
      </c>
      <c r="K17" s="34" t="str">
        <f>IF(男子様式!$AH67="","",男子様式!$AH67)</f>
        <v/>
      </c>
      <c r="L17" s="34" t="str">
        <f>IF(男子様式!$AH68="","",男子様式!$AH68)</f>
        <v/>
      </c>
      <c r="M17" s="34" t="s">
        <v>666</v>
      </c>
      <c r="N17" s="34" t="s">
        <v>666</v>
      </c>
      <c r="O17" s="34" t="s">
        <v>666</v>
      </c>
    </row>
    <row r="18" spans="1:15">
      <c r="A18" s="34">
        <v>17</v>
      </c>
      <c r="B18" s="34" t="str">
        <f>IF(男子様式!$C69="","",IF(男子様式!$C69="@","@",男子様式!$C69))</f>
        <v/>
      </c>
      <c r="C18" s="34" t="str">
        <f>IF(男子様式!C69="","",男子様式!AU69)</f>
        <v/>
      </c>
      <c r="D18" s="34" t="str">
        <f>IF($C18="","",男子様式!$D69)</f>
        <v/>
      </c>
      <c r="E18" s="34" t="str">
        <f>IF($C18="","",男子様式!$G69)</f>
        <v/>
      </c>
      <c r="F18" s="34" t="str">
        <f t="shared" si="0"/>
        <v/>
      </c>
      <c r="G18" s="36" t="str">
        <f>IF($C18="","",VLOOKUP(基本登録情報!$C$7,登録データ!$I$3:$L$102,3,FALSE))</f>
        <v/>
      </c>
      <c r="H18" s="36" t="str">
        <f ca="1">IF($C18="","",VLOOKUP(OFFSET(男子様式!$L$18,3*A18,0),登録データ!AM18:AN65,2,FALSE))</f>
        <v/>
      </c>
      <c r="I18" s="34" t="str">
        <f>IF(C18="","",男子様式!C69)</f>
        <v/>
      </c>
      <c r="J18" s="34" t="str">
        <f>IF(男子様式!$AH69="","",男子様式!$AH69)</f>
        <v/>
      </c>
      <c r="K18" s="34" t="str">
        <f>IF(男子様式!$AH70="","",男子様式!$AH70)</f>
        <v/>
      </c>
      <c r="L18" s="34" t="str">
        <f>IF(男子様式!$AH71="","",男子様式!$AH71)</f>
        <v/>
      </c>
      <c r="M18" s="34" t="s">
        <v>666</v>
      </c>
      <c r="N18" s="34" t="s">
        <v>666</v>
      </c>
      <c r="O18" s="34" t="s">
        <v>666</v>
      </c>
    </row>
    <row r="19" spans="1:15">
      <c r="A19" s="34">
        <v>18</v>
      </c>
      <c r="B19" s="34" t="str">
        <f>IF(男子様式!$C72="","",IF(男子様式!$C72="@","@",男子様式!$C72))</f>
        <v/>
      </c>
      <c r="C19" s="34" t="str">
        <f>IF(男子様式!C72="","",男子様式!AU72)</f>
        <v/>
      </c>
      <c r="D19" s="34" t="str">
        <f>IF($C19="","",男子様式!$D72)</f>
        <v/>
      </c>
      <c r="E19" s="34" t="str">
        <f>IF($C19="","",男子様式!$G72)</f>
        <v/>
      </c>
      <c r="F19" s="34" t="str">
        <f t="shared" si="0"/>
        <v/>
      </c>
      <c r="G19" s="36" t="str">
        <f>IF($C19="","",VLOOKUP(基本登録情報!$C$7,登録データ!$I$3:$L$102,3,FALSE))</f>
        <v/>
      </c>
      <c r="H19" s="36" t="str">
        <f ca="1">IF($C19="","",VLOOKUP(OFFSET(男子様式!$L$18,3*A19,0),登録データ!AM19:AN66,2,FALSE))</f>
        <v/>
      </c>
      <c r="I19" s="34" t="str">
        <f>IF(C19="","",男子様式!C72)</f>
        <v/>
      </c>
      <c r="J19" s="34" t="str">
        <f>IF(男子様式!$AH72="","",男子様式!$AH72)</f>
        <v/>
      </c>
      <c r="K19" s="34" t="str">
        <f>IF(男子様式!$AH73="","",男子様式!$AH73)</f>
        <v/>
      </c>
      <c r="L19" s="34" t="str">
        <f>IF(男子様式!$AH74="","",男子様式!$AH74)</f>
        <v/>
      </c>
      <c r="M19" s="34" t="s">
        <v>666</v>
      </c>
      <c r="N19" s="34" t="s">
        <v>666</v>
      </c>
      <c r="O19" s="34" t="s">
        <v>666</v>
      </c>
    </row>
    <row r="20" spans="1:15">
      <c r="A20" s="34">
        <v>19</v>
      </c>
      <c r="B20" s="34" t="str">
        <f>IF(男子様式!$C75="","",IF(男子様式!$C75="@","@",男子様式!$C75))</f>
        <v/>
      </c>
      <c r="C20" s="34" t="str">
        <f>IF(男子様式!C75="","",男子様式!AU75)</f>
        <v/>
      </c>
      <c r="D20" s="34" t="str">
        <f>IF($C20="","",男子様式!$D75)</f>
        <v/>
      </c>
      <c r="E20" s="34" t="str">
        <f>IF($C20="","",男子様式!$G75)</f>
        <v/>
      </c>
      <c r="F20" s="34" t="str">
        <f t="shared" si="0"/>
        <v/>
      </c>
      <c r="G20" s="36" t="str">
        <f>IF($C20="","",VLOOKUP(基本登録情報!$C$7,登録データ!$I$3:$L$102,3,FALSE))</f>
        <v/>
      </c>
      <c r="H20" s="36" t="str">
        <f ca="1">IF($C20="","",VLOOKUP(OFFSET(男子様式!$L$18,3*A20,0),登録データ!AM20:AN67,2,FALSE))</f>
        <v/>
      </c>
      <c r="I20" s="34" t="str">
        <f>IF(C20="","",男子様式!C75)</f>
        <v/>
      </c>
      <c r="J20" s="34" t="str">
        <f>IF(男子様式!$AH75="","",男子様式!$AH75)</f>
        <v/>
      </c>
      <c r="K20" s="34" t="str">
        <f>IF(男子様式!$AH76="","",男子様式!$AH76)</f>
        <v/>
      </c>
      <c r="L20" s="34" t="str">
        <f>IF(男子様式!$AH77="","",男子様式!$AH77)</f>
        <v/>
      </c>
      <c r="M20" s="34" t="s">
        <v>666</v>
      </c>
      <c r="N20" s="34" t="s">
        <v>666</v>
      </c>
      <c r="O20" s="34" t="s">
        <v>666</v>
      </c>
    </row>
    <row r="21" spans="1:15">
      <c r="A21" s="34">
        <v>20</v>
      </c>
      <c r="B21" s="34" t="str">
        <f>IF(男子様式!$C78="","",IF(男子様式!$C78="@","@",男子様式!$C78))</f>
        <v/>
      </c>
      <c r="C21" s="34" t="str">
        <f>IF(男子様式!C78="","",男子様式!AU78)</f>
        <v/>
      </c>
      <c r="D21" s="34" t="str">
        <f>IF($C21="","",男子様式!$D78)</f>
        <v/>
      </c>
      <c r="E21" s="34" t="str">
        <f>IF($C21="","",男子様式!$G78)</f>
        <v/>
      </c>
      <c r="F21" s="34" t="str">
        <f t="shared" si="0"/>
        <v/>
      </c>
      <c r="G21" s="36" t="str">
        <f>IF($C21="","",VLOOKUP(基本登録情報!$C$7,登録データ!$I$3:$L$102,3,FALSE))</f>
        <v/>
      </c>
      <c r="H21" s="36" t="str">
        <f ca="1">IF($C21="","",VLOOKUP(OFFSET(男子様式!$L$18,3*A21,0),登録データ!AM21:AN68,2,FALSE))</f>
        <v/>
      </c>
      <c r="I21" s="34" t="str">
        <f>IF(C21="","",男子様式!C78)</f>
        <v/>
      </c>
      <c r="J21" s="34" t="str">
        <f>IF(男子様式!$AH78="","",男子様式!$AH78)</f>
        <v/>
      </c>
      <c r="K21" s="34" t="str">
        <f>IF(男子様式!$AH79="","",男子様式!$AH79)</f>
        <v/>
      </c>
      <c r="L21" s="34" t="str">
        <f>IF(男子様式!$AH80="","",男子様式!$AH80)</f>
        <v/>
      </c>
      <c r="M21" s="34" t="s">
        <v>666</v>
      </c>
      <c r="N21" s="34" t="s">
        <v>666</v>
      </c>
      <c r="O21" s="34" t="s">
        <v>666</v>
      </c>
    </row>
    <row r="22" spans="1:15">
      <c r="A22" s="34">
        <v>21</v>
      </c>
      <c r="B22" s="34" t="str">
        <f>IF(男子様式!$C81="","",IF(男子様式!$C81="@","@",男子様式!$C81))</f>
        <v/>
      </c>
      <c r="C22" s="34" t="str">
        <f>IF(男子様式!C81="","",男子様式!AU81)</f>
        <v/>
      </c>
      <c r="D22" s="34" t="str">
        <f>IF($C22="","",男子様式!$D81)</f>
        <v/>
      </c>
      <c r="E22" s="34" t="str">
        <f>IF($C22="","",男子様式!$G81)</f>
        <v/>
      </c>
      <c r="F22" s="34" t="str">
        <f t="shared" si="0"/>
        <v/>
      </c>
      <c r="G22" s="36" t="str">
        <f>IF($C22="","",VLOOKUP(基本登録情報!$C$7,登録データ!$I$3:$L$102,3,FALSE))</f>
        <v/>
      </c>
      <c r="H22" s="36" t="str">
        <f ca="1">IF($C22="","",VLOOKUP(OFFSET(男子様式!$L$18,3*A22,0),登録データ!AM22:AN69,2,FALSE))</f>
        <v/>
      </c>
      <c r="I22" s="34" t="str">
        <f>IF(C22="","",男子様式!C81)</f>
        <v/>
      </c>
      <c r="J22" s="34" t="str">
        <f>IF(男子様式!$AH81="","",男子様式!$AH81)</f>
        <v/>
      </c>
      <c r="K22" s="34" t="str">
        <f>IF(男子様式!$AH82="","",男子様式!$AH82)</f>
        <v/>
      </c>
      <c r="L22" s="34" t="str">
        <f>IF(男子様式!$AH83="","",男子様式!$AH83)</f>
        <v/>
      </c>
      <c r="M22" s="34" t="s">
        <v>666</v>
      </c>
      <c r="N22" s="34" t="s">
        <v>666</v>
      </c>
      <c r="O22" s="34" t="s">
        <v>666</v>
      </c>
    </row>
    <row r="23" spans="1:15">
      <c r="A23" s="34">
        <v>22</v>
      </c>
      <c r="B23" s="34" t="str">
        <f>IF(男子様式!$C84="","",IF(男子様式!$C84="@","@",男子様式!$C84))</f>
        <v/>
      </c>
      <c r="C23" s="34" t="str">
        <f>IF(男子様式!C84="","",男子様式!AU84)</f>
        <v/>
      </c>
      <c r="D23" s="34" t="str">
        <f>IF($C23="","",男子様式!$D84)</f>
        <v/>
      </c>
      <c r="E23" s="34" t="str">
        <f>IF($C23="","",男子様式!$G84)</f>
        <v/>
      </c>
      <c r="F23" s="34" t="str">
        <f t="shared" si="0"/>
        <v/>
      </c>
      <c r="G23" s="36" t="str">
        <f>IF($C23="","",VLOOKUP(基本登録情報!$C$7,登録データ!$I$3:$L$102,3,FALSE))</f>
        <v/>
      </c>
      <c r="H23" s="36" t="str">
        <f ca="1">IF($C23="","",VLOOKUP(OFFSET(男子様式!$L$18,3*A23,0),登録データ!AM23:AN70,2,FALSE))</f>
        <v/>
      </c>
      <c r="I23" s="34" t="str">
        <f>IF(C23="","",男子様式!C84)</f>
        <v/>
      </c>
      <c r="J23" s="34" t="str">
        <f>IF(男子様式!$AH84="","",男子様式!$AH84)</f>
        <v/>
      </c>
      <c r="K23" s="34" t="str">
        <f>IF(男子様式!$AH85="","",男子様式!$AH85)</f>
        <v/>
      </c>
      <c r="L23" s="34" t="str">
        <f>IF(男子様式!$AH86="","",男子様式!$AH86)</f>
        <v/>
      </c>
      <c r="M23" s="34" t="s">
        <v>666</v>
      </c>
      <c r="N23" s="34" t="s">
        <v>666</v>
      </c>
      <c r="O23" s="34" t="s">
        <v>666</v>
      </c>
    </row>
    <row r="24" spans="1:15">
      <c r="A24" s="34">
        <v>23</v>
      </c>
      <c r="B24" s="34" t="str">
        <f>IF(男子様式!$C87="","",IF(男子様式!$C87="@","@",男子様式!$C87))</f>
        <v/>
      </c>
      <c r="C24" s="34" t="str">
        <f>IF(男子様式!C87="","",男子様式!AU87)</f>
        <v/>
      </c>
      <c r="D24" s="34" t="str">
        <f>IF($C24="","",男子様式!$D87)</f>
        <v/>
      </c>
      <c r="E24" s="34" t="str">
        <f>IF($C24="","",男子様式!$G87)</f>
        <v/>
      </c>
      <c r="F24" s="34" t="str">
        <f t="shared" si="0"/>
        <v/>
      </c>
      <c r="G24" s="36" t="str">
        <f>IF($C24="","",VLOOKUP(基本登録情報!$C$7,登録データ!$I$3:$L$102,3,FALSE))</f>
        <v/>
      </c>
      <c r="H24" s="36" t="str">
        <f ca="1">IF($C24="","",VLOOKUP(OFFSET(男子様式!$L$18,3*A24,0),登録データ!AM24:AN71,2,FALSE))</f>
        <v/>
      </c>
      <c r="I24" s="34" t="str">
        <f>IF(C24="","",男子様式!C87)</f>
        <v/>
      </c>
      <c r="J24" s="34" t="str">
        <f>IF(男子様式!$AH87="","",男子様式!$AH87)</f>
        <v/>
      </c>
      <c r="K24" s="34" t="str">
        <f>IF(男子様式!$AH88="","",男子様式!$AH88)</f>
        <v/>
      </c>
      <c r="L24" s="34" t="str">
        <f>IF(男子様式!$AH89="","",男子様式!$AH89)</f>
        <v/>
      </c>
      <c r="M24" s="34" t="s">
        <v>666</v>
      </c>
      <c r="N24" s="34" t="s">
        <v>666</v>
      </c>
      <c r="O24" s="34" t="s">
        <v>666</v>
      </c>
    </row>
    <row r="25" spans="1:15">
      <c r="A25" s="34">
        <v>24</v>
      </c>
      <c r="B25" s="34" t="str">
        <f>IF(男子様式!$C90="","",IF(男子様式!$C90="@","@",男子様式!$C90))</f>
        <v/>
      </c>
      <c r="C25" s="34" t="str">
        <f>IF(男子様式!C90="","",男子様式!AU90)</f>
        <v/>
      </c>
      <c r="D25" s="34" t="str">
        <f>IF($C25="","",男子様式!$D90)</f>
        <v/>
      </c>
      <c r="E25" s="34" t="str">
        <f>IF($C25="","",男子様式!$G90)</f>
        <v/>
      </c>
      <c r="F25" s="34" t="str">
        <f t="shared" si="0"/>
        <v/>
      </c>
      <c r="G25" s="36" t="str">
        <f>IF($C25="","",VLOOKUP(基本登録情報!$C$7,登録データ!$I$3:$L$102,3,FALSE))</f>
        <v/>
      </c>
      <c r="H25" s="36" t="str">
        <f ca="1">IF($C25="","",VLOOKUP(OFFSET(男子様式!$L$18,3*A25,0),登録データ!AM25:AN73,2,FALSE))</f>
        <v/>
      </c>
      <c r="I25" s="34" t="str">
        <f>IF(C25="","",男子様式!C90)</f>
        <v/>
      </c>
      <c r="J25" s="34" t="str">
        <f>IF(男子様式!$AH90="","",男子様式!$AH90)</f>
        <v/>
      </c>
      <c r="K25" s="34" t="str">
        <f>IF(男子様式!$AH91="","",男子様式!$AH91)</f>
        <v/>
      </c>
      <c r="L25" s="34" t="str">
        <f>IF(男子様式!$AH92="","",男子様式!$AH92)</f>
        <v/>
      </c>
      <c r="M25" s="34" t="s">
        <v>666</v>
      </c>
      <c r="N25" s="34" t="s">
        <v>666</v>
      </c>
      <c r="O25" s="34" t="s">
        <v>666</v>
      </c>
    </row>
    <row r="26" spans="1:15">
      <c r="A26" s="34">
        <v>25</v>
      </c>
      <c r="B26" s="34" t="str">
        <f>IF(男子様式!$C93="","",IF(男子様式!$C93="@","@",男子様式!$C93))</f>
        <v/>
      </c>
      <c r="C26" s="34" t="str">
        <f>IF(男子様式!C93="","",男子様式!AU93)</f>
        <v/>
      </c>
      <c r="D26" s="34" t="str">
        <f>IF($C26="","",男子様式!$D93)</f>
        <v/>
      </c>
      <c r="E26" s="34" t="str">
        <f>IF($C26="","",男子様式!$G93)</f>
        <v/>
      </c>
      <c r="F26" s="34" t="str">
        <f t="shared" si="0"/>
        <v/>
      </c>
      <c r="G26" s="36" t="str">
        <f>IF($C26="","",VLOOKUP(基本登録情報!$C$7,登録データ!$I$3:$L$102,3,FALSE))</f>
        <v/>
      </c>
      <c r="H26" s="36" t="str">
        <f ca="1">IF($C26="","",VLOOKUP(OFFSET(男子様式!$L$18,3*A26,0),登録データ!AM26:AN74,2,FALSE))</f>
        <v/>
      </c>
      <c r="I26" s="34" t="str">
        <f>IF(C26="","",男子様式!C93)</f>
        <v/>
      </c>
      <c r="J26" s="34" t="str">
        <f>IF(男子様式!$AH93="","",男子様式!$AH93)</f>
        <v/>
      </c>
      <c r="K26" s="34" t="str">
        <f>IF(男子様式!$AH94="","",男子様式!$AH94)</f>
        <v/>
      </c>
      <c r="L26" s="34" t="str">
        <f>IF(男子様式!$AH95="","",男子様式!$AH95)</f>
        <v/>
      </c>
      <c r="M26" s="34" t="s">
        <v>666</v>
      </c>
      <c r="N26" s="34" t="s">
        <v>666</v>
      </c>
      <c r="O26" s="34" t="s">
        <v>666</v>
      </c>
    </row>
    <row r="27" spans="1:15">
      <c r="A27" s="34">
        <v>26</v>
      </c>
      <c r="B27" s="34" t="str">
        <f>IF(男子様式!$C96="","",IF(男子様式!$C96="@","@",男子様式!$C96))</f>
        <v/>
      </c>
      <c r="C27" s="34" t="str">
        <f>IF(男子様式!C96="","",男子様式!AU96)</f>
        <v/>
      </c>
      <c r="D27" s="34" t="str">
        <f>IF($C27="","",男子様式!$D96)</f>
        <v/>
      </c>
      <c r="E27" s="34" t="str">
        <f>IF($C27="","",男子様式!$G96)</f>
        <v/>
      </c>
      <c r="F27" s="34" t="str">
        <f t="shared" si="0"/>
        <v/>
      </c>
      <c r="G27" s="36" t="str">
        <f>IF($C27="","",VLOOKUP(基本登録情報!$C$7,登録データ!$I$3:$L$102,3,FALSE))</f>
        <v/>
      </c>
      <c r="H27" s="36" t="str">
        <f ca="1">IF($C27="","",VLOOKUP(OFFSET(男子様式!$L$18,3*A27,0),登録データ!AM27:AN75,2,FALSE))</f>
        <v/>
      </c>
      <c r="I27" s="34" t="str">
        <f>IF(C27="","",男子様式!C96)</f>
        <v/>
      </c>
      <c r="J27" s="34" t="str">
        <f>IF(男子様式!$AH96="","",男子様式!$AH96)</f>
        <v/>
      </c>
      <c r="K27" s="34" t="str">
        <f>IF(男子様式!$AH97="","",男子様式!$AH97)</f>
        <v/>
      </c>
      <c r="L27" s="34" t="str">
        <f>IF(男子様式!$AH98="","",男子様式!$AH98)</f>
        <v/>
      </c>
      <c r="M27" s="34" t="s">
        <v>666</v>
      </c>
      <c r="N27" s="34" t="s">
        <v>666</v>
      </c>
      <c r="O27" s="34" t="s">
        <v>666</v>
      </c>
    </row>
    <row r="28" spans="1:15">
      <c r="A28" s="34">
        <v>27</v>
      </c>
      <c r="B28" s="34" t="str">
        <f>IF(男子様式!$C99="","",IF(男子様式!$C99="@","@",男子様式!$C99))</f>
        <v/>
      </c>
      <c r="C28" s="34" t="str">
        <f>IF(男子様式!C99="","",男子様式!AU99)</f>
        <v/>
      </c>
      <c r="D28" s="34" t="str">
        <f>IF($C28="","",男子様式!$D99)</f>
        <v/>
      </c>
      <c r="E28" s="34" t="str">
        <f>IF($C28="","",男子様式!$G99)</f>
        <v/>
      </c>
      <c r="F28" s="34" t="str">
        <f t="shared" si="0"/>
        <v/>
      </c>
      <c r="G28" s="36" t="str">
        <f>IF($C28="","",VLOOKUP(基本登録情報!$C$7,登録データ!$I$3:$L$102,3,FALSE))</f>
        <v/>
      </c>
      <c r="H28" s="36" t="str">
        <f ca="1">IF($C28="","",VLOOKUP(OFFSET(男子様式!$L$18,3*A28,0),登録データ!AM28:AN76,2,FALSE))</f>
        <v/>
      </c>
      <c r="I28" s="34" t="str">
        <f>IF(C28="","",男子様式!C99)</f>
        <v/>
      </c>
      <c r="J28" s="34" t="str">
        <f>IF(男子様式!$AH99="","",男子様式!$AH99)</f>
        <v/>
      </c>
      <c r="K28" s="34" t="str">
        <f>IF(男子様式!$AH100="","",男子様式!$AH100)</f>
        <v/>
      </c>
      <c r="L28" s="34" t="str">
        <f>IF(男子様式!$AH101="","",男子様式!$AH101)</f>
        <v/>
      </c>
      <c r="M28" s="34" t="s">
        <v>666</v>
      </c>
      <c r="N28" s="34" t="s">
        <v>666</v>
      </c>
      <c r="O28" s="34" t="s">
        <v>666</v>
      </c>
    </row>
    <row r="29" spans="1:15">
      <c r="A29" s="34">
        <v>28</v>
      </c>
      <c r="B29" s="34" t="str">
        <f>IF(男子様式!$C102="","",IF(男子様式!$C102="@","@",男子様式!$C102))</f>
        <v/>
      </c>
      <c r="C29" s="34" t="str">
        <f>IF(男子様式!C102="","",男子様式!AU102)</f>
        <v/>
      </c>
      <c r="D29" s="34" t="str">
        <f>IF($C29="","",男子様式!$D102)</f>
        <v/>
      </c>
      <c r="E29" s="34" t="str">
        <f>IF($C29="","",男子様式!$G102)</f>
        <v/>
      </c>
      <c r="F29" s="34" t="str">
        <f t="shared" si="0"/>
        <v/>
      </c>
      <c r="G29" s="36" t="str">
        <f>IF($C29="","",VLOOKUP(基本登録情報!$C$7,登録データ!$I$3:$L$102,3,FALSE))</f>
        <v/>
      </c>
      <c r="H29" s="36" t="str">
        <f ca="1">IF($C29="","",VLOOKUP(OFFSET(男子様式!$L$18,3*A29,0),登録データ!AM29:AN77,2,FALSE))</f>
        <v/>
      </c>
      <c r="I29" s="34" t="str">
        <f>IF(C29="","",男子様式!C102)</f>
        <v/>
      </c>
      <c r="J29" s="34" t="str">
        <f>IF(男子様式!$AH102="","",男子様式!$AH102)</f>
        <v/>
      </c>
      <c r="K29" s="34" t="str">
        <f>IF(男子様式!$AH103="","",男子様式!$AH103)</f>
        <v/>
      </c>
      <c r="L29" s="34" t="str">
        <f>IF(男子様式!$AH104="","",男子様式!$AH104)</f>
        <v/>
      </c>
      <c r="M29" s="34" t="s">
        <v>666</v>
      </c>
      <c r="N29" s="34" t="s">
        <v>666</v>
      </c>
      <c r="O29" s="34" t="s">
        <v>666</v>
      </c>
    </row>
    <row r="30" spans="1:15">
      <c r="A30" s="34">
        <v>29</v>
      </c>
      <c r="B30" s="34" t="str">
        <f>IF(男子様式!$C105="","",IF(男子様式!$C105="@","@",男子様式!$C105))</f>
        <v/>
      </c>
      <c r="C30" s="34" t="str">
        <f>IF(男子様式!C105="","",男子様式!AU105)</f>
        <v/>
      </c>
      <c r="D30" s="34" t="str">
        <f>IF($C30="","",男子様式!$D105)</f>
        <v/>
      </c>
      <c r="E30" s="34" t="str">
        <f>IF($C30="","",男子様式!$G105)</f>
        <v/>
      </c>
      <c r="F30" s="34" t="str">
        <f t="shared" si="0"/>
        <v/>
      </c>
      <c r="G30" s="36" t="str">
        <f>IF($C30="","",VLOOKUP(基本登録情報!$C$7,登録データ!$I$3:$L$102,3,FALSE))</f>
        <v/>
      </c>
      <c r="H30" s="36" t="str">
        <f ca="1">IF($C30="","",VLOOKUP(OFFSET(男子様式!$L$18,3*A30,0),登録データ!AM30:AN78,2,FALSE))</f>
        <v/>
      </c>
      <c r="I30" s="34" t="str">
        <f>IF(C30="","",男子様式!C105)</f>
        <v/>
      </c>
      <c r="J30" s="34" t="str">
        <f>IF(男子様式!$AH105="","",男子様式!$AH105)</f>
        <v/>
      </c>
      <c r="K30" s="34" t="str">
        <f>IF(男子様式!$AH106="","",男子様式!$AH106)</f>
        <v/>
      </c>
      <c r="L30" s="34" t="str">
        <f>IF(男子様式!$AH107="","",男子様式!$AH107)</f>
        <v/>
      </c>
      <c r="M30" s="34" t="s">
        <v>666</v>
      </c>
      <c r="N30" s="34" t="s">
        <v>666</v>
      </c>
      <c r="O30" s="34" t="s">
        <v>666</v>
      </c>
    </row>
    <row r="31" spans="1:15">
      <c r="A31" s="34">
        <v>30</v>
      </c>
      <c r="B31" s="34" t="str">
        <f>IF(男子様式!$C108="","",IF(男子様式!$C108="@","@",男子様式!$C108))</f>
        <v/>
      </c>
      <c r="C31" s="34" t="str">
        <f>IF(男子様式!C108="","",男子様式!AU108)</f>
        <v/>
      </c>
      <c r="D31" s="34" t="str">
        <f>IF($C31="","",男子様式!$D108)</f>
        <v/>
      </c>
      <c r="E31" s="34" t="str">
        <f>IF($C31="","",男子様式!$G108)</f>
        <v/>
      </c>
      <c r="F31" s="34" t="str">
        <f t="shared" si="0"/>
        <v/>
      </c>
      <c r="G31" s="36" t="str">
        <f>IF($C31="","",VLOOKUP(基本登録情報!$C$7,登録データ!$I$3:$L$102,3,FALSE))</f>
        <v/>
      </c>
      <c r="H31" s="36" t="str">
        <f ca="1">IF($C31="","",VLOOKUP(OFFSET(男子様式!$L$18,3*A31,0),登録データ!AM31:AN79,2,FALSE))</f>
        <v/>
      </c>
      <c r="I31" s="34" t="str">
        <f>IF(C31="","",男子様式!C108)</f>
        <v/>
      </c>
      <c r="J31" s="34" t="str">
        <f>IF(男子様式!$AH108="","",男子様式!$AH108)</f>
        <v/>
      </c>
      <c r="K31" s="34" t="str">
        <f>IF(男子様式!$AH109="","",男子様式!$AH109)</f>
        <v/>
      </c>
      <c r="L31" s="34" t="str">
        <f>IF(男子様式!$AH110="","",男子様式!$AH110)</f>
        <v/>
      </c>
      <c r="M31" s="34" t="s">
        <v>666</v>
      </c>
      <c r="N31" s="34" t="s">
        <v>666</v>
      </c>
      <c r="O31" s="34" t="s">
        <v>666</v>
      </c>
    </row>
    <row r="32" spans="1:15">
      <c r="A32" s="34">
        <v>31</v>
      </c>
      <c r="B32" s="34" t="str">
        <f>IF(男子様式!$C111="","",IF(男子様式!$C111="@","@",男子様式!$C111))</f>
        <v/>
      </c>
      <c r="C32" s="34" t="str">
        <f>IF(男子様式!C111="","",男子様式!AU111)</f>
        <v/>
      </c>
      <c r="D32" s="34" t="str">
        <f>IF($C32="","",男子様式!$D111)</f>
        <v/>
      </c>
      <c r="E32" s="34" t="str">
        <f>IF($C32="","",男子様式!$G111)</f>
        <v/>
      </c>
      <c r="F32" s="34" t="str">
        <f t="shared" si="0"/>
        <v/>
      </c>
      <c r="G32" s="36" t="str">
        <f>IF($C32="","",VLOOKUP(基本登録情報!$C$7,登録データ!$I$3:$L$102,3,FALSE))</f>
        <v/>
      </c>
      <c r="H32" s="36" t="str">
        <f ca="1">IF($C32="","",VLOOKUP(OFFSET(男子様式!$L$18,3*A32,0),登録データ!AM32:AN80,2,FALSE))</f>
        <v/>
      </c>
      <c r="I32" s="34" t="str">
        <f>IF(C32="","",男子様式!C111)</f>
        <v/>
      </c>
      <c r="J32" s="34" t="str">
        <f>IF(男子様式!$AH111="","",男子様式!$AH111)</f>
        <v/>
      </c>
      <c r="K32" s="34" t="str">
        <f>IF(男子様式!$AH112="","",男子様式!$AH112)</f>
        <v/>
      </c>
      <c r="L32" s="34" t="str">
        <f>IF(男子様式!$AH113="","",男子様式!$AH113)</f>
        <v/>
      </c>
      <c r="M32" s="34" t="s">
        <v>666</v>
      </c>
      <c r="N32" s="34" t="s">
        <v>666</v>
      </c>
      <c r="O32" s="34" t="s">
        <v>666</v>
      </c>
    </row>
    <row r="33" spans="1:15">
      <c r="A33" s="34">
        <v>32</v>
      </c>
      <c r="B33" s="34" t="str">
        <f>IF(男子様式!$C114="","",IF(男子様式!$C114="@","@",男子様式!$C114))</f>
        <v/>
      </c>
      <c r="C33" s="34" t="str">
        <f>IF(男子様式!C114="","",男子様式!AU114)</f>
        <v/>
      </c>
      <c r="D33" s="34" t="str">
        <f>IF($C33="","",男子様式!$D114)</f>
        <v/>
      </c>
      <c r="E33" s="34" t="str">
        <f>IF($C33="","",男子様式!$G114)</f>
        <v/>
      </c>
      <c r="F33" s="34" t="str">
        <f t="shared" si="0"/>
        <v/>
      </c>
      <c r="G33" s="36" t="str">
        <f>IF($C33="","",VLOOKUP(基本登録情報!$C$7,登録データ!$I$3:$L$102,3,FALSE))</f>
        <v/>
      </c>
      <c r="H33" s="36" t="str">
        <f ca="1">IF($C33="","",VLOOKUP(OFFSET(男子様式!$L$18,3*A33,0),登録データ!AM33:AN81,2,FALSE))</f>
        <v/>
      </c>
      <c r="I33" s="34" t="str">
        <f>IF(C33="","",男子様式!C114)</f>
        <v/>
      </c>
      <c r="J33" s="34" t="str">
        <f>IF(男子様式!$AH114="","",男子様式!$AH114)</f>
        <v/>
      </c>
      <c r="K33" s="34" t="str">
        <f>IF(男子様式!$AH115="","",男子様式!$AH115)</f>
        <v/>
      </c>
      <c r="L33" s="34" t="str">
        <f>IF(男子様式!$AH116="","",男子様式!$AH116)</f>
        <v/>
      </c>
      <c r="M33" s="34" t="s">
        <v>666</v>
      </c>
      <c r="N33" s="34" t="s">
        <v>666</v>
      </c>
      <c r="O33" s="34" t="s">
        <v>666</v>
      </c>
    </row>
    <row r="34" spans="1:15">
      <c r="A34" s="34">
        <v>33</v>
      </c>
      <c r="B34" s="34" t="str">
        <f>IF(男子様式!$C117="","",IF(男子様式!$C117="@","@",男子様式!$C117))</f>
        <v/>
      </c>
      <c r="C34" s="34" t="str">
        <f>IF(男子様式!C117="","",男子様式!AU117)</f>
        <v/>
      </c>
      <c r="D34" s="34" t="str">
        <f>IF($C34="","",男子様式!$D117)</f>
        <v/>
      </c>
      <c r="E34" s="34" t="str">
        <f>IF($C34="","",男子様式!$G117)</f>
        <v/>
      </c>
      <c r="F34" s="34" t="str">
        <f t="shared" si="0"/>
        <v/>
      </c>
      <c r="G34" s="36" t="str">
        <f>IF($C34="","",VLOOKUP(基本登録情報!$C$7,登録データ!$I$3:$L$102,3,FALSE))</f>
        <v/>
      </c>
      <c r="H34" s="36" t="str">
        <f ca="1">IF($C34="","",VLOOKUP(OFFSET(男子様式!$L$18,3*A34,0),登録データ!AM34:AN82,2,FALSE))</f>
        <v/>
      </c>
      <c r="I34" s="34" t="str">
        <f>IF(C34="","",男子様式!C117)</f>
        <v/>
      </c>
      <c r="J34" s="34" t="str">
        <f>IF(男子様式!$AH117="","",男子様式!$AH117)</f>
        <v/>
      </c>
      <c r="K34" s="34" t="str">
        <f>IF(男子様式!$AH118="","",男子様式!$AH118)</f>
        <v/>
      </c>
      <c r="L34" s="34" t="str">
        <f>IF(男子様式!$AH119="","",男子様式!$AH119)</f>
        <v/>
      </c>
      <c r="M34" s="34" t="s">
        <v>666</v>
      </c>
      <c r="N34" s="34" t="s">
        <v>666</v>
      </c>
      <c r="O34" s="34" t="s">
        <v>666</v>
      </c>
    </row>
    <row r="35" spans="1:15">
      <c r="A35" s="34">
        <v>34</v>
      </c>
      <c r="B35" s="34" t="str">
        <f>IF(男子様式!$C120="","",IF(男子様式!$C120="@","@",男子様式!$C120))</f>
        <v/>
      </c>
      <c r="C35" s="34" t="str">
        <f>IF(男子様式!C120="","",男子様式!AU120)</f>
        <v/>
      </c>
      <c r="D35" s="34" t="str">
        <f>IF($C35="","",男子様式!$D120)</f>
        <v/>
      </c>
      <c r="E35" s="34" t="str">
        <f>IF($C35="","",男子様式!$G120)</f>
        <v/>
      </c>
      <c r="F35" s="34" t="str">
        <f t="shared" si="0"/>
        <v/>
      </c>
      <c r="G35" s="36" t="str">
        <f>IF($C35="","",VLOOKUP(基本登録情報!$C$7,登録データ!$I$3:$L$102,3,FALSE))</f>
        <v/>
      </c>
      <c r="H35" s="36" t="str">
        <f ca="1">IF($C35="","",VLOOKUP(OFFSET(男子様式!$L$18,3*A35,0),登録データ!AM35:AN83,2,FALSE))</f>
        <v/>
      </c>
      <c r="I35" s="34" t="str">
        <f>IF(C35="","",男子様式!C120)</f>
        <v/>
      </c>
      <c r="J35" s="34" t="str">
        <f>IF(男子様式!$AH120="","",男子様式!$AH120)</f>
        <v/>
      </c>
      <c r="K35" s="34" t="str">
        <f>IF(男子様式!$AH121="","",男子様式!$AH121)</f>
        <v/>
      </c>
      <c r="L35" s="34" t="str">
        <f>IF(男子様式!$AH122="","",男子様式!$AH122)</f>
        <v/>
      </c>
      <c r="M35" s="34" t="s">
        <v>666</v>
      </c>
      <c r="N35" s="34" t="s">
        <v>666</v>
      </c>
      <c r="O35" s="34" t="s">
        <v>666</v>
      </c>
    </row>
    <row r="36" spans="1:15">
      <c r="A36" s="34">
        <v>35</v>
      </c>
      <c r="B36" s="34" t="str">
        <f>IF(男子様式!$C123="","",IF(男子様式!$C123="@","@",男子様式!$C123))</f>
        <v/>
      </c>
      <c r="C36" s="34" t="str">
        <f>IF(男子様式!C123="","",男子様式!AU123)</f>
        <v/>
      </c>
      <c r="D36" s="34" t="str">
        <f>IF($C36="","",男子様式!$D123)</f>
        <v/>
      </c>
      <c r="E36" s="34" t="str">
        <f>IF($C36="","",男子様式!$G123)</f>
        <v/>
      </c>
      <c r="F36" s="34" t="str">
        <f t="shared" si="0"/>
        <v/>
      </c>
      <c r="G36" s="36" t="str">
        <f>IF($C36="","",VLOOKUP(基本登録情報!$C$7,登録データ!$I$3:$L$102,3,FALSE))</f>
        <v/>
      </c>
      <c r="H36" s="36" t="str">
        <f ca="1">IF($C36="","",VLOOKUP(OFFSET(男子様式!$L$18,3*A36,0),登録データ!AM36:AN84,2,FALSE))</f>
        <v/>
      </c>
      <c r="I36" s="34" t="str">
        <f>IF(C36="","",男子様式!C123)</f>
        <v/>
      </c>
      <c r="J36" s="34" t="str">
        <f>IF(男子様式!$AH123="","",男子様式!$AH123)</f>
        <v/>
      </c>
      <c r="K36" s="34" t="str">
        <f>IF(男子様式!$AH124="","",男子様式!$AH124)</f>
        <v/>
      </c>
      <c r="L36" s="34" t="str">
        <f>IF(男子様式!$AH125="","",男子様式!$AH125)</f>
        <v/>
      </c>
      <c r="M36" s="34" t="s">
        <v>666</v>
      </c>
      <c r="N36" s="34" t="s">
        <v>666</v>
      </c>
      <c r="O36" s="34" t="s">
        <v>666</v>
      </c>
    </row>
    <row r="37" spans="1:15">
      <c r="A37" s="34">
        <v>36</v>
      </c>
      <c r="B37" s="34" t="str">
        <f>IF(男子様式!$C126="","",IF(男子様式!$C126="@","@",男子様式!$C126))</f>
        <v/>
      </c>
      <c r="C37" s="34" t="str">
        <f>IF(男子様式!C126="","",男子様式!AU126)</f>
        <v/>
      </c>
      <c r="D37" s="34" t="str">
        <f>IF($C37="","",男子様式!$D126)</f>
        <v/>
      </c>
      <c r="E37" s="34" t="str">
        <f>IF($C37="","",男子様式!$G126)</f>
        <v/>
      </c>
      <c r="F37" s="34" t="str">
        <f t="shared" si="0"/>
        <v/>
      </c>
      <c r="G37" s="36" t="str">
        <f>IF($C37="","",VLOOKUP(基本登録情報!$C$7,登録データ!$I$3:$L$102,3,FALSE))</f>
        <v/>
      </c>
      <c r="H37" s="36" t="str">
        <f ca="1">IF($C37="","",VLOOKUP(OFFSET(男子様式!$L$18,3*A37,0),登録データ!AM37:AN85,2,FALSE))</f>
        <v/>
      </c>
      <c r="I37" s="34" t="str">
        <f>IF(C37="","",男子様式!C126)</f>
        <v/>
      </c>
      <c r="J37" s="34" t="str">
        <f>IF(男子様式!$AH126="","",男子様式!$AH126)</f>
        <v/>
      </c>
      <c r="K37" s="34" t="str">
        <f>IF(男子様式!$AH127="","",男子様式!$AH127)</f>
        <v/>
      </c>
      <c r="L37" s="34" t="str">
        <f>IF(男子様式!$AH128="","",男子様式!$AH128)</f>
        <v/>
      </c>
      <c r="M37" s="34" t="s">
        <v>666</v>
      </c>
      <c r="N37" s="34" t="s">
        <v>666</v>
      </c>
      <c r="O37" s="34" t="s">
        <v>666</v>
      </c>
    </row>
    <row r="38" spans="1:15">
      <c r="A38" s="34">
        <v>37</v>
      </c>
      <c r="B38" s="34" t="str">
        <f>IF(男子様式!$C129="","",IF(男子様式!$C129="@","@",男子様式!$C129))</f>
        <v/>
      </c>
      <c r="C38" s="34" t="str">
        <f>IF(男子様式!C129="","",男子様式!AU129)</f>
        <v/>
      </c>
      <c r="D38" s="34" t="str">
        <f>IF($C38="","",男子様式!$D129)</f>
        <v/>
      </c>
      <c r="E38" s="34" t="str">
        <f>IF($C38="","",男子様式!$G129)</f>
        <v/>
      </c>
      <c r="F38" s="34" t="str">
        <f t="shared" si="0"/>
        <v/>
      </c>
      <c r="G38" s="36" t="str">
        <f>IF($C38="","",VLOOKUP(基本登録情報!$C$7,登録データ!$I$3:$L$102,3,FALSE))</f>
        <v/>
      </c>
      <c r="H38" s="36" t="str">
        <f ca="1">IF($C38="","",VLOOKUP(OFFSET(男子様式!$L$18,3*A38,0),登録データ!AM38:AN86,2,FALSE))</f>
        <v/>
      </c>
      <c r="I38" s="34" t="str">
        <f>IF(C38="","",男子様式!C129)</f>
        <v/>
      </c>
      <c r="J38" s="34" t="str">
        <f>IF(男子様式!$AH129="","",男子様式!$AH129)</f>
        <v/>
      </c>
      <c r="K38" s="34" t="str">
        <f>IF(男子様式!$AH130="","",男子様式!$AH130)</f>
        <v/>
      </c>
      <c r="L38" s="34" t="str">
        <f>IF(男子様式!$AH131="","",男子様式!$AH131)</f>
        <v/>
      </c>
      <c r="M38" s="34" t="s">
        <v>666</v>
      </c>
      <c r="N38" s="34" t="s">
        <v>666</v>
      </c>
      <c r="O38" s="34" t="s">
        <v>666</v>
      </c>
    </row>
    <row r="39" spans="1:15">
      <c r="A39" s="34">
        <v>38</v>
      </c>
      <c r="B39" s="34" t="str">
        <f>IF(男子様式!$C132="","",IF(男子様式!$C132="@","@",男子様式!$C132))</f>
        <v/>
      </c>
      <c r="C39" s="34" t="str">
        <f>IF(男子様式!C132="","",男子様式!AU132)</f>
        <v/>
      </c>
      <c r="D39" s="34" t="str">
        <f>IF($C39="","",男子様式!$D132)</f>
        <v/>
      </c>
      <c r="E39" s="34" t="str">
        <f>IF($C39="","",男子様式!$G132)</f>
        <v/>
      </c>
      <c r="F39" s="34" t="str">
        <f t="shared" si="0"/>
        <v/>
      </c>
      <c r="G39" s="36" t="str">
        <f>IF($C39="","",VLOOKUP(基本登録情報!$C$7,登録データ!$I$3:$L$102,3,FALSE))</f>
        <v/>
      </c>
      <c r="H39" s="36" t="str">
        <f ca="1">IF($C39="","",VLOOKUP(OFFSET(男子様式!$L$18,3*A39,0),登録データ!AM39:AN87,2,FALSE))</f>
        <v/>
      </c>
      <c r="I39" s="34" t="str">
        <f>IF(C39="","",男子様式!C132)</f>
        <v/>
      </c>
      <c r="J39" s="34" t="str">
        <f>IF(男子様式!$AH132="","",男子様式!$AH132)</f>
        <v/>
      </c>
      <c r="K39" s="34" t="str">
        <f>IF(男子様式!$AH133="","",男子様式!$AH133)</f>
        <v/>
      </c>
      <c r="L39" s="34" t="str">
        <f>IF(男子様式!$AH134="","",男子様式!$AH134)</f>
        <v/>
      </c>
      <c r="M39" s="34" t="s">
        <v>666</v>
      </c>
      <c r="N39" s="34" t="s">
        <v>666</v>
      </c>
      <c r="O39" s="34" t="s">
        <v>666</v>
      </c>
    </row>
    <row r="40" spans="1:15">
      <c r="A40" s="34">
        <v>39</v>
      </c>
      <c r="B40" s="34" t="str">
        <f>IF(男子様式!$C135="","",IF(男子様式!$C135="@","@",男子様式!$C135))</f>
        <v/>
      </c>
      <c r="C40" s="34" t="str">
        <f>IF(男子様式!C135="","",男子様式!AU135)</f>
        <v/>
      </c>
      <c r="D40" s="34" t="str">
        <f>IF($C40="","",男子様式!$D135)</f>
        <v/>
      </c>
      <c r="E40" s="34" t="str">
        <f>IF($C40="","",男子様式!$G135)</f>
        <v/>
      </c>
      <c r="F40" s="34" t="str">
        <f t="shared" si="0"/>
        <v/>
      </c>
      <c r="G40" s="36" t="str">
        <f>IF($C40="","",VLOOKUP(基本登録情報!$C$7,登録データ!$I$3:$L$102,3,FALSE))</f>
        <v/>
      </c>
      <c r="H40" s="36" t="str">
        <f ca="1">IF($C40="","",VLOOKUP(OFFSET(男子様式!$L$18,3*A40,0),登録データ!AM40:AN88,2,FALSE))</f>
        <v/>
      </c>
      <c r="I40" s="34" t="str">
        <f>IF(C40="","",男子様式!C135)</f>
        <v/>
      </c>
      <c r="J40" s="34" t="str">
        <f>IF(男子様式!$AH135="","",男子様式!$AH135)</f>
        <v/>
      </c>
      <c r="K40" s="34" t="str">
        <f>IF(男子様式!$AH136="","",男子様式!$AH136)</f>
        <v/>
      </c>
      <c r="L40" s="34" t="str">
        <f>IF(男子様式!$AH137="","",男子様式!$AH137)</f>
        <v/>
      </c>
      <c r="M40" s="34" t="s">
        <v>666</v>
      </c>
      <c r="N40" s="34" t="s">
        <v>666</v>
      </c>
      <c r="O40" s="34" t="s">
        <v>666</v>
      </c>
    </row>
    <row r="41" spans="1:15">
      <c r="A41" s="34">
        <v>40</v>
      </c>
      <c r="B41" s="34" t="str">
        <f>IF(男子様式!$C138="","",IF(男子様式!$C138="@","@",男子様式!$C138))</f>
        <v/>
      </c>
      <c r="C41" s="34" t="str">
        <f>IF(男子様式!C138="","",男子様式!AU138)</f>
        <v/>
      </c>
      <c r="D41" s="34" t="str">
        <f>IF($C41="","",男子様式!$D138)</f>
        <v/>
      </c>
      <c r="E41" s="34" t="str">
        <f>IF($C41="","",男子様式!$G138)</f>
        <v/>
      </c>
      <c r="F41" s="34" t="str">
        <f t="shared" si="0"/>
        <v/>
      </c>
      <c r="G41" s="36" t="str">
        <f>IF($C41="","",VLOOKUP(基本登録情報!$C$7,登録データ!$I$3:$L$102,3,FALSE))</f>
        <v/>
      </c>
      <c r="H41" s="36" t="str">
        <f ca="1">IF($C41="","",VLOOKUP(OFFSET(男子様式!$L$18,3*A41,0),登録データ!AM41:AN89,2,FALSE))</f>
        <v/>
      </c>
      <c r="I41" s="34" t="str">
        <f>IF(C41="","",男子様式!C138)</f>
        <v/>
      </c>
      <c r="J41" s="34" t="str">
        <f>IF(男子様式!$AH138="","",男子様式!$AH138)</f>
        <v/>
      </c>
      <c r="K41" s="34" t="str">
        <f>IF(男子様式!$AH139="","",男子様式!$AH139)</f>
        <v/>
      </c>
      <c r="L41" s="34" t="str">
        <f>IF(男子様式!$AH140="","",男子様式!$AH140)</f>
        <v/>
      </c>
      <c r="M41" s="34" t="s">
        <v>666</v>
      </c>
      <c r="N41" s="34" t="s">
        <v>666</v>
      </c>
      <c r="O41" s="34" t="s">
        <v>666</v>
      </c>
    </row>
    <row r="42" spans="1:15">
      <c r="A42" s="34">
        <v>41</v>
      </c>
      <c r="B42" s="34" t="str">
        <f>IF(男子様式!$C141="","",IF(男子様式!$C141="@","@",男子様式!$C141))</f>
        <v/>
      </c>
      <c r="C42" s="34" t="str">
        <f>IF(男子様式!C141="","",男子様式!AU141)</f>
        <v/>
      </c>
      <c r="D42" s="34" t="str">
        <f>IF($C42="","",男子様式!$D140)</f>
        <v/>
      </c>
      <c r="E42" s="34" t="str">
        <f>IF($C42="","",男子様式!$G141)</f>
        <v/>
      </c>
      <c r="F42" s="34" t="str">
        <f t="shared" si="0"/>
        <v/>
      </c>
      <c r="G42" s="36" t="str">
        <f>IF($C42="","",VLOOKUP(基本登録情報!$C$7,登録データ!$I$3:$L$102,3,FALSE))</f>
        <v/>
      </c>
      <c r="H42" s="36" t="str">
        <f ca="1">IF($C42="","",VLOOKUP(OFFSET(男子様式!$L$18,3*A42,0),登録データ!AM42:AN90,2,FALSE))</f>
        <v/>
      </c>
      <c r="I42" s="34" t="str">
        <f>IF(C42="","",男子様式!C141)</f>
        <v/>
      </c>
      <c r="J42" s="34" t="str">
        <f>IF(男子様式!$AH141="","",男子様式!$AH141)</f>
        <v/>
      </c>
      <c r="K42" s="34" t="str">
        <f>IF(男子様式!$AH142="","",男子様式!$AH142)</f>
        <v/>
      </c>
      <c r="L42" s="34" t="str">
        <f>IF(男子様式!$AH143="","",男子様式!$AH143)</f>
        <v/>
      </c>
      <c r="M42" s="34" t="s">
        <v>666</v>
      </c>
      <c r="N42" s="34" t="s">
        <v>666</v>
      </c>
      <c r="O42" s="34" t="s">
        <v>666</v>
      </c>
    </row>
    <row r="43" spans="1:15">
      <c r="A43" s="34">
        <v>42</v>
      </c>
      <c r="B43" s="34" t="str">
        <f>IF(男子様式!$C144="","",IF(男子様式!$C144="@","@",男子様式!$C144))</f>
        <v/>
      </c>
      <c r="C43" s="34" t="str">
        <f>IF(男子様式!C144="","",男子様式!AU144)</f>
        <v/>
      </c>
      <c r="D43" s="34" t="str">
        <f>IF($C43="","",男子様式!$D144)</f>
        <v/>
      </c>
      <c r="E43" s="34" t="str">
        <f>IF($C43="","",男子様式!$G144)</f>
        <v/>
      </c>
      <c r="F43" s="34" t="str">
        <f t="shared" si="0"/>
        <v/>
      </c>
      <c r="G43" s="36" t="str">
        <f>IF($C43="","",VLOOKUP(基本登録情報!$C$7,登録データ!$I$3:$L$102,3,FALSE))</f>
        <v/>
      </c>
      <c r="H43" s="36" t="str">
        <f ca="1">IF($C43="","",VLOOKUP(OFFSET(男子様式!$L$18,3*A43,0),登録データ!AM43:AN91,2,FALSE))</f>
        <v/>
      </c>
      <c r="I43" s="34" t="str">
        <f>IF(C43="","",男子様式!C144)</f>
        <v/>
      </c>
      <c r="J43" s="34" t="str">
        <f>IF(男子様式!$AH144="","",男子様式!$AH144)</f>
        <v/>
      </c>
      <c r="K43" s="34" t="str">
        <f>IF(男子様式!$AH145="","",男子様式!$AH145)</f>
        <v/>
      </c>
      <c r="L43" s="34" t="str">
        <f>IF(男子様式!$AH146="","",男子様式!$AH146)</f>
        <v/>
      </c>
      <c r="M43" s="34" t="s">
        <v>666</v>
      </c>
      <c r="N43" s="34" t="s">
        <v>666</v>
      </c>
      <c r="O43" s="34" t="s">
        <v>666</v>
      </c>
    </row>
    <row r="44" spans="1:15">
      <c r="A44" s="34">
        <v>43</v>
      </c>
      <c r="B44" s="34" t="str">
        <f>IF(男子様式!$C147="","",IF(男子様式!$C147="@","@",男子様式!$C147))</f>
        <v/>
      </c>
      <c r="C44" s="34" t="str">
        <f>IF(男子様式!C147="","",男子様式!AU147)</f>
        <v/>
      </c>
      <c r="D44" s="34" t="str">
        <f>IF($C44="","",男子様式!$D147)</f>
        <v/>
      </c>
      <c r="E44" s="34" t="str">
        <f>IF($C44="","",男子様式!$G147)</f>
        <v/>
      </c>
      <c r="F44" s="34" t="str">
        <f t="shared" si="0"/>
        <v/>
      </c>
      <c r="G44" s="36" t="str">
        <f>IF($C44="","",VLOOKUP(基本登録情報!$C$7,登録データ!$I$3:$L$102,3,FALSE))</f>
        <v/>
      </c>
      <c r="H44" s="36" t="str">
        <f ca="1">IF($C44="","",VLOOKUP(OFFSET(男子様式!$L$18,3*A44,0),登録データ!AM44:AN92,2,FALSE))</f>
        <v/>
      </c>
      <c r="I44" s="34" t="str">
        <f>IF(C44="","",男子様式!C147)</f>
        <v/>
      </c>
      <c r="J44" s="34" t="str">
        <f>IF(男子様式!$AH147="","",男子様式!$AH147)</f>
        <v/>
      </c>
      <c r="K44" s="34" t="str">
        <f>IF(男子様式!$AH148="","",男子様式!$AH148)</f>
        <v/>
      </c>
      <c r="L44" s="34" t="str">
        <f>IF(男子様式!$AH149="","",男子様式!$AH149)</f>
        <v/>
      </c>
      <c r="M44" s="34" t="s">
        <v>666</v>
      </c>
      <c r="N44" s="34" t="s">
        <v>666</v>
      </c>
      <c r="O44" s="34" t="s">
        <v>666</v>
      </c>
    </row>
    <row r="45" spans="1:15">
      <c r="A45" s="34">
        <v>44</v>
      </c>
      <c r="B45" s="34" t="str">
        <f>IF(男子様式!$C150="","",IF(男子様式!$C150="@","@",男子様式!$C150))</f>
        <v/>
      </c>
      <c r="C45" s="34" t="str">
        <f>IF(男子様式!C150="","",男子様式!AU150)</f>
        <v/>
      </c>
      <c r="D45" s="34" t="str">
        <f>IF($C45="","",男子様式!$D150)</f>
        <v/>
      </c>
      <c r="E45" s="34" t="str">
        <f>IF($C45="","",男子様式!$G150)</f>
        <v/>
      </c>
      <c r="F45" s="34" t="str">
        <f t="shared" si="0"/>
        <v/>
      </c>
      <c r="G45" s="36" t="str">
        <f>IF($C45="","",VLOOKUP(基本登録情報!$C$7,登録データ!$I$3:$L$102,3,FALSE))</f>
        <v/>
      </c>
      <c r="H45" s="36" t="str">
        <f ca="1">IF($C45="","",VLOOKUP(OFFSET(男子様式!$L$18,3*A45,0),登録データ!AM45:AN93,2,FALSE))</f>
        <v/>
      </c>
      <c r="I45" s="34" t="str">
        <f>IF(C45="","",男子様式!C150)</f>
        <v/>
      </c>
      <c r="J45" s="34" t="str">
        <f>IF(男子様式!$AH150="","",男子様式!$AH150)</f>
        <v/>
      </c>
      <c r="K45" s="34" t="str">
        <f>IF(男子様式!$AH151="","",男子様式!$AH151)</f>
        <v/>
      </c>
      <c r="L45" s="34" t="str">
        <f>IF(男子様式!$AH152="","",男子様式!$AH152)</f>
        <v/>
      </c>
      <c r="M45" s="34" t="s">
        <v>666</v>
      </c>
      <c r="N45" s="34" t="s">
        <v>666</v>
      </c>
      <c r="O45" s="34" t="s">
        <v>666</v>
      </c>
    </row>
    <row r="46" spans="1:15">
      <c r="A46" s="34">
        <v>45</v>
      </c>
      <c r="B46" s="34" t="str">
        <f>IF(男子様式!$C153="","",IF(男子様式!$C153="@","@",男子様式!$C153))</f>
        <v/>
      </c>
      <c r="C46" s="34" t="str">
        <f>IF(男子様式!C153="","",男子様式!AU153)</f>
        <v/>
      </c>
      <c r="D46" s="34" t="str">
        <f>IF($C46="","",男子様式!$D153)</f>
        <v/>
      </c>
      <c r="E46" s="34" t="str">
        <f>IF($C46="","",男子様式!$G153)</f>
        <v/>
      </c>
      <c r="F46" s="34" t="str">
        <f t="shared" si="0"/>
        <v/>
      </c>
      <c r="G46" s="36" t="str">
        <f>IF($C46="","",VLOOKUP(基本登録情報!$C$7,登録データ!$I$3:$L$102,3,FALSE))</f>
        <v/>
      </c>
      <c r="H46" s="36" t="str">
        <f ca="1">IF($C46="","",VLOOKUP(OFFSET(男子様式!$L$18,3*A46,0),登録データ!AM46:AN94,2,FALSE))</f>
        <v/>
      </c>
      <c r="I46" s="34" t="str">
        <f>IF(C46="","",男子様式!C153)</f>
        <v/>
      </c>
      <c r="J46" s="34" t="str">
        <f>IF(男子様式!$AH153="","",男子様式!$AH153)</f>
        <v/>
      </c>
      <c r="K46" s="34" t="str">
        <f>IF(男子様式!$AH154="","",男子様式!$AH154)</f>
        <v/>
      </c>
      <c r="L46" s="34" t="str">
        <f>IF(男子様式!$AH155="","",男子様式!$AH155)</f>
        <v/>
      </c>
      <c r="M46" s="34" t="s">
        <v>666</v>
      </c>
      <c r="N46" s="34" t="s">
        <v>666</v>
      </c>
      <c r="O46" s="34" t="s">
        <v>666</v>
      </c>
    </row>
    <row r="47" spans="1:15">
      <c r="A47" s="34">
        <v>46</v>
      </c>
      <c r="B47" s="34" t="str">
        <f>IF(男子様式!$C156="","",IF(男子様式!$C156="@","@",男子様式!$C156))</f>
        <v/>
      </c>
      <c r="C47" s="34" t="str">
        <f>IF(男子様式!C156="","",男子様式!AU156)</f>
        <v/>
      </c>
      <c r="D47" s="34" t="str">
        <f>IF($C47="","",男子様式!$D156)</f>
        <v/>
      </c>
      <c r="E47" s="34" t="str">
        <f>IF($C47="","",男子様式!$G156)</f>
        <v/>
      </c>
      <c r="F47" s="34" t="str">
        <f t="shared" si="0"/>
        <v/>
      </c>
      <c r="G47" s="36" t="str">
        <f>IF($C47="","",VLOOKUP(基本登録情報!$C$7,登録データ!$I$3:$L$102,3,FALSE))</f>
        <v/>
      </c>
      <c r="H47" s="36" t="str">
        <f ca="1">IF($C47="","",VLOOKUP(OFFSET(男子様式!$L$18,3*A47,0),登録データ!AM47:AN95,2,FALSE))</f>
        <v/>
      </c>
      <c r="I47" s="34" t="str">
        <f>IF(C47="","",男子様式!C156)</f>
        <v/>
      </c>
      <c r="J47" s="34" t="str">
        <f>IF(男子様式!$AH156="","",男子様式!$AH156)</f>
        <v/>
      </c>
      <c r="K47" s="34" t="str">
        <f>IF(男子様式!$AH157="","",男子様式!$AH157)</f>
        <v/>
      </c>
      <c r="L47" s="34" t="str">
        <f>IF(男子様式!$AH158="","",男子様式!$AH158)</f>
        <v/>
      </c>
      <c r="M47" s="34" t="s">
        <v>666</v>
      </c>
      <c r="N47" s="34" t="s">
        <v>666</v>
      </c>
      <c r="O47" s="34" t="s">
        <v>666</v>
      </c>
    </row>
    <row r="48" spans="1:15">
      <c r="A48" s="34">
        <v>47</v>
      </c>
      <c r="B48" s="34" t="str">
        <f>IF(男子様式!$C159="","",IF(男子様式!$C159="@","@",男子様式!$C159))</f>
        <v/>
      </c>
      <c r="C48" s="34" t="str">
        <f>IF(男子様式!C159="","",男子様式!AU159)</f>
        <v/>
      </c>
      <c r="D48" s="34" t="str">
        <f>IF($C48="","",男子様式!$D159)</f>
        <v/>
      </c>
      <c r="E48" s="34" t="str">
        <f>IF($C48="","",男子様式!$G159)</f>
        <v/>
      </c>
      <c r="F48" s="34" t="str">
        <f t="shared" si="0"/>
        <v/>
      </c>
      <c r="G48" s="36" t="str">
        <f>IF($C48="","",VLOOKUP(基本登録情報!$C$7,登録データ!$I$3:$L$102,3,FALSE))</f>
        <v/>
      </c>
      <c r="H48" s="36" t="str">
        <f ca="1">IF($C48="","",VLOOKUP(OFFSET(男子様式!$L$18,3*A48,0),登録データ!AM48:AN96,2,FALSE))</f>
        <v/>
      </c>
      <c r="I48" s="34" t="str">
        <f>IF(C48="","",男子様式!C159)</f>
        <v/>
      </c>
      <c r="J48" s="34" t="str">
        <f>IF(男子様式!$AH159="","",男子様式!$AH159)</f>
        <v/>
      </c>
      <c r="K48" s="34" t="str">
        <f>IF(男子様式!$AH160="","",男子様式!$AH160)</f>
        <v/>
      </c>
      <c r="L48" s="34" t="str">
        <f>IF(男子様式!$AH161="","",男子様式!$AH161)</f>
        <v/>
      </c>
      <c r="M48" s="34" t="s">
        <v>666</v>
      </c>
      <c r="N48" s="34" t="s">
        <v>666</v>
      </c>
      <c r="O48" s="34" t="s">
        <v>666</v>
      </c>
    </row>
    <row r="49" spans="1:15">
      <c r="A49" s="34">
        <v>48</v>
      </c>
      <c r="B49" s="34" t="str">
        <f>IF(男子様式!$C162="","",IF(男子様式!$C162="@","@",男子様式!$C162))</f>
        <v/>
      </c>
      <c r="C49" s="34" t="str">
        <f>IF(男子様式!C162="","",男子様式!AU162)</f>
        <v/>
      </c>
      <c r="D49" s="34" t="str">
        <f>IF($C49="","",男子様式!$D162)</f>
        <v/>
      </c>
      <c r="E49" s="34" t="str">
        <f>IF($C49="","",男子様式!$G162)</f>
        <v/>
      </c>
      <c r="F49" s="34" t="str">
        <f t="shared" si="0"/>
        <v/>
      </c>
      <c r="G49" s="36" t="str">
        <f>IF($C49="","",VLOOKUP(基本登録情報!$C$7,登録データ!$I$3:$L$102,3,FALSE))</f>
        <v/>
      </c>
      <c r="H49" s="36" t="str">
        <f ca="1">IF($C49="","",VLOOKUP(OFFSET(男子様式!$L$18,3*A49,0),登録データ!AM49:AN97,2,FALSE))</f>
        <v/>
      </c>
      <c r="I49" s="34" t="str">
        <f>IF(C49="","",男子様式!C162)</f>
        <v/>
      </c>
      <c r="J49" s="34" t="str">
        <f>IF(男子様式!$AH162="","",男子様式!$AH162)</f>
        <v/>
      </c>
      <c r="K49" s="34" t="str">
        <f>IF(男子様式!$AH163="","",男子様式!$AH163)</f>
        <v/>
      </c>
      <c r="L49" s="34" t="str">
        <f>IF(男子様式!$AH164="","",男子様式!$AH164)</f>
        <v/>
      </c>
      <c r="M49" s="34" t="s">
        <v>666</v>
      </c>
      <c r="N49" s="34" t="s">
        <v>666</v>
      </c>
      <c r="O49" s="34" t="s">
        <v>666</v>
      </c>
    </row>
    <row r="50" spans="1:15">
      <c r="A50" s="34">
        <v>49</v>
      </c>
      <c r="B50" s="34" t="str">
        <f>IF(男子様式!$C165="","",IF(男子様式!$C165="@","@",男子様式!$C165))</f>
        <v/>
      </c>
      <c r="C50" s="34" t="str">
        <f>IF(男子様式!C165="","",男子様式!AU165)</f>
        <v/>
      </c>
      <c r="D50" s="34" t="str">
        <f>IF($C50="","",男子様式!$D165)</f>
        <v/>
      </c>
      <c r="E50" s="34" t="str">
        <f>IF($C50="","",男子様式!$G165)</f>
        <v/>
      </c>
      <c r="F50" s="34" t="str">
        <f t="shared" si="0"/>
        <v/>
      </c>
      <c r="G50" s="36" t="str">
        <f>IF($C50="","",VLOOKUP(基本登録情報!$C$7,登録データ!$I$3:$L$102,3,FALSE))</f>
        <v/>
      </c>
      <c r="H50" s="36" t="str">
        <f ca="1">IF($C50="","",VLOOKUP(OFFSET(男子様式!$L$18,3*A50,0),登録データ!AM50:AN98,2,FALSE))</f>
        <v/>
      </c>
      <c r="I50" s="34" t="str">
        <f>IF(C50="","",男子様式!C165)</f>
        <v/>
      </c>
      <c r="J50" s="34" t="str">
        <f>IF(男子様式!$AH165="","",男子様式!$AH165)</f>
        <v/>
      </c>
      <c r="K50" s="34" t="str">
        <f>IF(男子様式!$AH166="","",男子様式!$AH166)</f>
        <v/>
      </c>
      <c r="L50" s="34" t="str">
        <f>IF(男子様式!$AH167="","",男子様式!$AH167)</f>
        <v/>
      </c>
      <c r="M50" s="34" t="s">
        <v>666</v>
      </c>
      <c r="N50" s="34" t="s">
        <v>666</v>
      </c>
      <c r="O50" s="34" t="s">
        <v>666</v>
      </c>
    </row>
    <row r="51" spans="1:15">
      <c r="A51" s="34">
        <v>50</v>
      </c>
      <c r="B51" s="34" t="str">
        <f>IF(男子様式!$C168="","",IF(男子様式!$C168="@","@",男子様式!$C168))</f>
        <v/>
      </c>
      <c r="C51" s="34" t="str">
        <f>IF(男子様式!C168="","",男子様式!AU168)</f>
        <v/>
      </c>
      <c r="D51" s="34" t="str">
        <f>IF($C51="","",男子様式!$D168)</f>
        <v/>
      </c>
      <c r="E51" s="34" t="str">
        <f>IF($C51="","",男子様式!$G168)</f>
        <v/>
      </c>
      <c r="F51" s="34" t="str">
        <f t="shared" si="0"/>
        <v/>
      </c>
      <c r="G51" s="36" t="str">
        <f>IF($C51="","",VLOOKUP(基本登録情報!$C$7,登録データ!$I$3:$L$102,3,FALSE))</f>
        <v/>
      </c>
      <c r="H51" s="36" t="str">
        <f ca="1">IF($C51="","",VLOOKUP(OFFSET(男子様式!$L$18,3*A51,0),登録データ!AM51:AN99,2,FALSE))</f>
        <v/>
      </c>
      <c r="I51" s="34" t="str">
        <f>IF(C51="","",男子様式!C168)</f>
        <v/>
      </c>
      <c r="J51" s="34" t="str">
        <f>IF(男子様式!$AH168="","",男子様式!$AH168)</f>
        <v/>
      </c>
      <c r="K51" s="34" t="str">
        <f>IF(男子様式!$AH169="","",男子様式!$AH169)</f>
        <v/>
      </c>
      <c r="L51" s="34" t="str">
        <f>IF(男子様式!$AH170="","",男子様式!$AH170)</f>
        <v/>
      </c>
      <c r="M51" s="34" t="s">
        <v>666</v>
      </c>
      <c r="N51" s="34" t="s">
        <v>666</v>
      </c>
      <c r="O51" s="34" t="s">
        <v>666</v>
      </c>
    </row>
    <row r="52" spans="1:15">
      <c r="A52" s="34">
        <v>51</v>
      </c>
      <c r="B52" s="34" t="str">
        <f>IF(男子様式!$C171="","",IF(男子様式!$C171="@","@",男子様式!$C171))</f>
        <v/>
      </c>
      <c r="C52" s="34" t="str">
        <f>IF(男子様式!C171="","",男子様式!AU171)</f>
        <v/>
      </c>
      <c r="D52" s="34" t="str">
        <f>IF($C52="","",男子様式!$D171)</f>
        <v/>
      </c>
      <c r="E52" s="34" t="str">
        <f>IF($C52="","",男子様式!$G171)</f>
        <v/>
      </c>
      <c r="F52" s="34" t="str">
        <f t="shared" si="0"/>
        <v/>
      </c>
      <c r="G52" s="36" t="str">
        <f>IF($C52="","",VLOOKUP(基本登録情報!$C$7,登録データ!$I$3:$L$102,3,FALSE))</f>
        <v/>
      </c>
      <c r="H52" s="36" t="str">
        <f ca="1">IF($C52="","",VLOOKUP(OFFSET(男子様式!$L$18,3*A52,0),登録データ!AM52:AN100,2,FALSE))</f>
        <v/>
      </c>
      <c r="I52" s="34" t="str">
        <f>IF(C52="","",男子様式!C171)</f>
        <v/>
      </c>
      <c r="J52" s="34" t="str">
        <f>IF(男子様式!$AH171="","",男子様式!$AH171)</f>
        <v/>
      </c>
      <c r="K52" s="34" t="str">
        <f>IF(男子様式!$AH172="","",男子様式!$AH172)</f>
        <v/>
      </c>
      <c r="L52" s="34" t="str">
        <f>IF(男子様式!$AH173="","",男子様式!$AH173)</f>
        <v/>
      </c>
      <c r="M52" s="34" t="s">
        <v>666</v>
      </c>
      <c r="N52" s="34" t="s">
        <v>666</v>
      </c>
      <c r="O52" s="34" t="s">
        <v>666</v>
      </c>
    </row>
    <row r="53" spans="1:15">
      <c r="A53" s="34">
        <v>52</v>
      </c>
      <c r="B53" s="34" t="str">
        <f>IF(男子様式!$C174="","",IF(男子様式!$C174="@","@",男子様式!$C174))</f>
        <v/>
      </c>
      <c r="C53" s="34" t="str">
        <f>IF(男子様式!C174="","",男子様式!AU174)</f>
        <v/>
      </c>
      <c r="D53" s="34" t="str">
        <f>IF($C53="","",男子様式!$D174)</f>
        <v/>
      </c>
      <c r="E53" s="34" t="str">
        <f>IF($C53="","",男子様式!$G174)</f>
        <v/>
      </c>
      <c r="F53" s="34" t="str">
        <f t="shared" si="0"/>
        <v/>
      </c>
      <c r="G53" s="36" t="str">
        <f>IF($C53="","",VLOOKUP(基本登録情報!$C$7,登録データ!$I$3:$L$102,3,FALSE))</f>
        <v/>
      </c>
      <c r="H53" s="36" t="str">
        <f ca="1">IF($C53="","",VLOOKUP(OFFSET(男子様式!$L$18,3*A53,0),登録データ!AM53:AN101,2,FALSE))</f>
        <v/>
      </c>
      <c r="I53" s="34" t="str">
        <f>IF(C53="","",男子様式!C174)</f>
        <v/>
      </c>
      <c r="J53" s="34" t="str">
        <f>IF(男子様式!$AH174="","",男子様式!$AH174)</f>
        <v/>
      </c>
      <c r="K53" s="34" t="str">
        <f>IF(男子様式!$AH175="","",男子様式!$AH175)</f>
        <v/>
      </c>
      <c r="L53" s="34" t="str">
        <f>IF(男子様式!$AH176="","",男子様式!$AH176)</f>
        <v/>
      </c>
      <c r="M53" s="34" t="s">
        <v>666</v>
      </c>
      <c r="N53" s="34" t="s">
        <v>666</v>
      </c>
      <c r="O53" s="34" t="s">
        <v>666</v>
      </c>
    </row>
    <row r="54" spans="1:15">
      <c r="A54" s="34">
        <v>53</v>
      </c>
      <c r="B54" s="34" t="str">
        <f>IF(男子様式!$C177="","",IF(男子様式!$C177="@","@",男子様式!$C177))</f>
        <v/>
      </c>
      <c r="C54" s="34" t="str">
        <f>IF(男子様式!C177="","",男子様式!AU177)</f>
        <v/>
      </c>
      <c r="D54" s="34" t="str">
        <f>IF($C54="","",男子様式!$D177)</f>
        <v/>
      </c>
      <c r="E54" s="34" t="str">
        <f>IF($C54="","",男子様式!$G177)</f>
        <v/>
      </c>
      <c r="F54" s="34" t="str">
        <f t="shared" si="0"/>
        <v/>
      </c>
      <c r="G54" s="36" t="str">
        <f>IF($C54="","",VLOOKUP(基本登録情報!$C$7,登録データ!$I$3:$L$102,3,FALSE))</f>
        <v/>
      </c>
      <c r="H54" s="36" t="str">
        <f ca="1">IF($C54="","",VLOOKUP(OFFSET(男子様式!$L$18,3*A54,0),登録データ!AM55:AN102,2,FALSE))</f>
        <v/>
      </c>
      <c r="I54" s="34" t="str">
        <f>IF(C54="","",男子様式!C177)</f>
        <v/>
      </c>
      <c r="J54" s="34" t="str">
        <f>IF(男子様式!$AH177="","",男子様式!$AH177)</f>
        <v/>
      </c>
      <c r="K54" s="34" t="str">
        <f>IF(男子様式!$AH178="","",男子様式!$AH178)</f>
        <v/>
      </c>
      <c r="L54" s="34" t="str">
        <f>IF(男子様式!$AH179="","",男子様式!$AH179)</f>
        <v/>
      </c>
      <c r="M54" s="34" t="s">
        <v>666</v>
      </c>
      <c r="N54" s="34" t="s">
        <v>666</v>
      </c>
      <c r="O54" s="34" t="s">
        <v>666</v>
      </c>
    </row>
    <row r="55" spans="1:15">
      <c r="A55" s="34">
        <v>54</v>
      </c>
      <c r="B55" s="34" t="str">
        <f>IF(男子様式!$C180="","",IF(男子様式!$C180="@","@",男子様式!$C180))</f>
        <v/>
      </c>
      <c r="C55" s="34" t="str">
        <f>IF(男子様式!C180="","",男子様式!AU180)</f>
        <v/>
      </c>
      <c r="D55" s="34" t="str">
        <f>IF($C55="","",男子様式!$D180)</f>
        <v/>
      </c>
      <c r="E55" s="34" t="str">
        <f>IF($C55="","",男子様式!$G180)</f>
        <v/>
      </c>
      <c r="F55" s="34" t="str">
        <f t="shared" si="0"/>
        <v/>
      </c>
      <c r="G55" s="36" t="str">
        <f>IF($C55="","",VLOOKUP(基本登録情報!$C$7,登録データ!$I$3:$L$102,3,FALSE))</f>
        <v/>
      </c>
      <c r="H55" s="36" t="str">
        <f ca="1">IF($C55="","",VLOOKUP(OFFSET(男子様式!$L$18,3*A55,0),登録データ!AM56:AN103,2,FALSE))</f>
        <v/>
      </c>
      <c r="I55" s="34" t="str">
        <f>IF(C55="","",男子様式!C180)</f>
        <v/>
      </c>
      <c r="J55" s="34" t="str">
        <f>IF(男子様式!$AH180="","",男子様式!$AH180)</f>
        <v/>
      </c>
      <c r="K55" s="34" t="str">
        <f>IF(男子様式!$AH181="","",男子様式!$AH181)</f>
        <v/>
      </c>
      <c r="L55" s="34" t="str">
        <f>IF(男子様式!$AH182="","",男子様式!$AH182)</f>
        <v/>
      </c>
      <c r="M55" s="34" t="s">
        <v>666</v>
      </c>
      <c r="N55" s="34" t="s">
        <v>666</v>
      </c>
      <c r="O55" s="34" t="s">
        <v>666</v>
      </c>
    </row>
    <row r="56" spans="1:15">
      <c r="A56" s="34">
        <v>55</v>
      </c>
      <c r="B56" s="34" t="str">
        <f>IF(男子様式!$C183="","",IF(男子様式!$C183="@","@",男子様式!$C183))</f>
        <v/>
      </c>
      <c r="C56" s="34" t="str">
        <f>IF(男子様式!C183="","",男子様式!AU183)</f>
        <v/>
      </c>
      <c r="D56" s="34" t="str">
        <f>IF($C56="","",男子様式!$D183)</f>
        <v/>
      </c>
      <c r="E56" s="34" t="str">
        <f>IF($C56="","",男子様式!$G183)</f>
        <v/>
      </c>
      <c r="F56" s="34" t="str">
        <f t="shared" si="0"/>
        <v/>
      </c>
      <c r="G56" s="36" t="str">
        <f>IF($C56="","",VLOOKUP(基本登録情報!$C$7,登録データ!$I$3:$L$102,3,FALSE))</f>
        <v/>
      </c>
      <c r="H56" s="36" t="str">
        <f ca="1">IF($C56="","",VLOOKUP(OFFSET(男子様式!$L$18,3*A56,0),登録データ!AM57:AN104,2,FALSE))</f>
        <v/>
      </c>
      <c r="I56" s="34" t="str">
        <f>IF(C56="","",男子様式!C183)</f>
        <v/>
      </c>
      <c r="J56" s="34" t="str">
        <f>IF(男子様式!$AH183="","",男子様式!$AH183)</f>
        <v/>
      </c>
      <c r="K56" s="34" t="str">
        <f>IF(男子様式!$AH184="","",男子様式!$AH184)</f>
        <v/>
      </c>
      <c r="L56" s="34" t="str">
        <f>IF(男子様式!$AH185="","",男子様式!$AH185)</f>
        <v/>
      </c>
      <c r="M56" s="34" t="s">
        <v>666</v>
      </c>
      <c r="N56" s="34" t="s">
        <v>666</v>
      </c>
      <c r="O56" s="34" t="s">
        <v>666</v>
      </c>
    </row>
    <row r="57" spans="1:15">
      <c r="A57" s="34">
        <v>56</v>
      </c>
      <c r="B57" s="34" t="str">
        <f>IF(男子様式!$C186="","",IF(男子様式!$C186="@","@",男子様式!$C186))</f>
        <v/>
      </c>
      <c r="C57" s="34" t="str">
        <f>IF(男子様式!C186="","",男子様式!AU186)</f>
        <v/>
      </c>
      <c r="D57" s="34" t="str">
        <f>IF($C57="","",男子様式!$D186)</f>
        <v/>
      </c>
      <c r="E57" s="34" t="str">
        <f>IF($C57="","",男子様式!$G186)</f>
        <v/>
      </c>
      <c r="F57" s="34" t="str">
        <f t="shared" si="0"/>
        <v/>
      </c>
      <c r="G57" s="36" t="str">
        <f>IF($C57="","",VLOOKUP(基本登録情報!$C$7,登録データ!$I$3:$L$102,3,FALSE))</f>
        <v/>
      </c>
      <c r="H57" s="36" t="str">
        <f ca="1">IF($C57="","",VLOOKUP(OFFSET(男子様式!$L$18,3*A57,0),登録データ!AM58:AN105,2,FALSE))</f>
        <v/>
      </c>
      <c r="I57" s="34" t="str">
        <f>IF(C57="","",男子様式!C186)</f>
        <v/>
      </c>
      <c r="J57" s="34" t="str">
        <f>IF(男子様式!$AH186="","",男子様式!$AH186)</f>
        <v/>
      </c>
      <c r="K57" s="34" t="str">
        <f>IF(男子様式!$AH187="","",男子様式!$AH187)</f>
        <v/>
      </c>
      <c r="L57" s="34" t="str">
        <f>IF(男子様式!$AH188="","",男子様式!$AH188)</f>
        <v/>
      </c>
      <c r="M57" s="34" t="s">
        <v>666</v>
      </c>
      <c r="N57" s="34" t="s">
        <v>666</v>
      </c>
      <c r="O57" s="34" t="s">
        <v>666</v>
      </c>
    </row>
    <row r="58" spans="1:15">
      <c r="A58" s="34">
        <v>57</v>
      </c>
      <c r="B58" s="34" t="str">
        <f>IF(男子様式!$C189="","",IF(男子様式!$C189="@","@",男子様式!$C189))</f>
        <v/>
      </c>
      <c r="C58" s="34" t="str">
        <f>IF(男子様式!C189="","",男子様式!AU189)</f>
        <v/>
      </c>
      <c r="D58" s="34" t="str">
        <f>IF($C58="","",男子様式!$D189)</f>
        <v/>
      </c>
      <c r="E58" s="34" t="str">
        <f>IF($C58="","",男子様式!$G189)</f>
        <v/>
      </c>
      <c r="F58" s="34" t="str">
        <f t="shared" si="0"/>
        <v/>
      </c>
      <c r="G58" s="36" t="str">
        <f>IF($C58="","",VLOOKUP(基本登録情報!$C$7,登録データ!$I$3:$L$102,3,FALSE))</f>
        <v/>
      </c>
      <c r="H58" s="36" t="str">
        <f ca="1">IF($C58="","",VLOOKUP(OFFSET(男子様式!$L$18,3*A58,0),登録データ!AM59:AN106,2,FALSE))</f>
        <v/>
      </c>
      <c r="I58" s="34" t="str">
        <f>IF(C58="","",男子様式!C189)</f>
        <v/>
      </c>
      <c r="J58" s="34" t="str">
        <f>IF(男子様式!$AH189="","",男子様式!$AH189)</f>
        <v/>
      </c>
      <c r="K58" s="34" t="str">
        <f>IF(男子様式!$AH190="","",男子様式!$AH190)</f>
        <v/>
      </c>
      <c r="L58" s="34" t="str">
        <f>IF(男子様式!$AH191="","",男子様式!$AH191)</f>
        <v/>
      </c>
      <c r="M58" s="34" t="s">
        <v>666</v>
      </c>
      <c r="N58" s="34" t="s">
        <v>666</v>
      </c>
      <c r="O58" s="34" t="s">
        <v>666</v>
      </c>
    </row>
    <row r="59" spans="1:15">
      <c r="A59" s="34">
        <v>58</v>
      </c>
      <c r="B59" s="34" t="str">
        <f>IF(男子様式!$C192="","",IF(男子様式!$C192="@","@",男子様式!$C192))</f>
        <v/>
      </c>
      <c r="C59" s="34" t="str">
        <f>IF(男子様式!C192="","",男子様式!AU192)</f>
        <v/>
      </c>
      <c r="D59" s="34" t="str">
        <f>IF($C59="","",男子様式!$D192)</f>
        <v/>
      </c>
      <c r="E59" s="34" t="str">
        <f>IF($C59="","",男子様式!$G192)</f>
        <v/>
      </c>
      <c r="F59" s="34" t="str">
        <f t="shared" si="0"/>
        <v/>
      </c>
      <c r="G59" s="36" t="str">
        <f>IF($C59="","",VLOOKUP(基本登録情報!$C$7,登録データ!$I$3:$L$102,3,FALSE))</f>
        <v/>
      </c>
      <c r="H59" s="36" t="str">
        <f ca="1">IF($C59="","",VLOOKUP(OFFSET(男子様式!$L$18,3*A59,0),登録データ!AM60:AN107,2,FALSE))</f>
        <v/>
      </c>
      <c r="I59" s="34" t="str">
        <f>IF(C59="","",男子様式!C192)</f>
        <v/>
      </c>
      <c r="J59" s="34" t="str">
        <f>IF(男子様式!$AH192="","",男子様式!$AH192)</f>
        <v/>
      </c>
      <c r="K59" s="34" t="str">
        <f>IF(男子様式!$AH193="","",男子様式!$AH193)</f>
        <v/>
      </c>
      <c r="L59" s="34" t="str">
        <f>IF(男子様式!$AH194="","",男子様式!$AH194)</f>
        <v/>
      </c>
      <c r="M59" s="34" t="s">
        <v>666</v>
      </c>
      <c r="N59" s="34" t="s">
        <v>666</v>
      </c>
      <c r="O59" s="34" t="s">
        <v>666</v>
      </c>
    </row>
    <row r="60" spans="1:15">
      <c r="A60" s="34">
        <v>59</v>
      </c>
      <c r="B60" s="34" t="str">
        <f>IF(男子様式!$C195="","",IF(男子様式!$C195="@","@",男子様式!$C195))</f>
        <v/>
      </c>
      <c r="C60" s="34" t="str">
        <f>IF(男子様式!C195="","",男子様式!AU195)</f>
        <v/>
      </c>
      <c r="D60" s="34" t="str">
        <f>IF($C60="","",男子様式!$D195)</f>
        <v/>
      </c>
      <c r="E60" s="34" t="str">
        <f>IF($C60="","",男子様式!$G195)</f>
        <v/>
      </c>
      <c r="F60" s="34" t="str">
        <f t="shared" si="0"/>
        <v/>
      </c>
      <c r="G60" s="36" t="str">
        <f>IF($C60="","",VLOOKUP(基本登録情報!$C$7,登録データ!$I$3:$L$102,3,FALSE))</f>
        <v/>
      </c>
      <c r="H60" s="36" t="str">
        <f ca="1">IF($C60="","",VLOOKUP(OFFSET(男子様式!$L$18,3*A60,0),登録データ!AM61:AN108,2,FALSE))</f>
        <v/>
      </c>
      <c r="I60" s="34" t="str">
        <f>IF(C60="","",男子様式!C195)</f>
        <v/>
      </c>
      <c r="J60" s="34" t="str">
        <f>IF(男子様式!$AH195="","",男子様式!$AH195)</f>
        <v/>
      </c>
      <c r="K60" s="34" t="str">
        <f>IF(男子様式!$AH196="","",男子様式!$AH196)</f>
        <v/>
      </c>
      <c r="L60" s="34" t="str">
        <f>IF(男子様式!$AH197="","",男子様式!$AH197)</f>
        <v/>
      </c>
      <c r="M60" s="34" t="s">
        <v>666</v>
      </c>
      <c r="N60" s="34" t="s">
        <v>666</v>
      </c>
      <c r="O60" s="34" t="s">
        <v>666</v>
      </c>
    </row>
    <row r="61" spans="1:15">
      <c r="A61" s="34">
        <v>60</v>
      </c>
      <c r="B61" s="34" t="str">
        <f>IF(男子様式!$C198="","",IF(男子様式!$C198="@","@",男子様式!$C198))</f>
        <v/>
      </c>
      <c r="C61" s="34" t="str">
        <f>IF(男子様式!C198="","",男子様式!AU198)</f>
        <v/>
      </c>
      <c r="D61" s="34" t="str">
        <f>IF($C61="","",男子様式!$D198)</f>
        <v/>
      </c>
      <c r="E61" s="34" t="str">
        <f>IF($C61="","",男子様式!$G198)</f>
        <v/>
      </c>
      <c r="F61" s="34" t="str">
        <f t="shared" si="0"/>
        <v/>
      </c>
      <c r="G61" s="36" t="str">
        <f>IF($C61="","",VLOOKUP(基本登録情報!$C$7,登録データ!$I$3:$L$102,3,FALSE))</f>
        <v/>
      </c>
      <c r="H61" s="36" t="str">
        <f ca="1">IF($C61="","",VLOOKUP(OFFSET(男子様式!$L$18,3*A61,0),登録データ!AM62:AN109,2,FALSE))</f>
        <v/>
      </c>
      <c r="I61" s="34" t="str">
        <f>IF(C61="","",男子様式!C198)</f>
        <v/>
      </c>
      <c r="J61" s="34" t="str">
        <f>IF(男子様式!$AH198="","",男子様式!$AH198)</f>
        <v/>
      </c>
      <c r="K61" s="34" t="str">
        <f>IF(男子様式!$AH199="","",男子様式!$AH199)</f>
        <v/>
      </c>
      <c r="L61" s="34" t="str">
        <f>IF(男子様式!$AH200="","",男子様式!$AH200)</f>
        <v/>
      </c>
      <c r="M61" s="34" t="s">
        <v>666</v>
      </c>
      <c r="N61" s="34" t="s">
        <v>666</v>
      </c>
      <c r="O61" s="34" t="s">
        <v>666</v>
      </c>
    </row>
    <row r="62" spans="1:15">
      <c r="A62" s="34">
        <v>61</v>
      </c>
      <c r="B62" s="34" t="str">
        <f>IF(男子様式!$C201="","",IF(男子様式!$C201="@","@",男子様式!$C201))</f>
        <v/>
      </c>
      <c r="C62" s="34" t="str">
        <f>IF(男子様式!C201="","",男子様式!AU201)</f>
        <v/>
      </c>
      <c r="D62" s="34" t="str">
        <f>IF($C62="","",男子様式!$D201)</f>
        <v/>
      </c>
      <c r="E62" s="34" t="str">
        <f>IF($C62="","",男子様式!$G201)</f>
        <v/>
      </c>
      <c r="F62" s="34" t="str">
        <f t="shared" si="0"/>
        <v/>
      </c>
      <c r="G62" s="36" t="str">
        <f>IF($C62="","",VLOOKUP(基本登録情報!$C$7,登録データ!$I$3:$L$102,3,FALSE))</f>
        <v/>
      </c>
      <c r="H62" s="36" t="str">
        <f ca="1">IF($C62="","",VLOOKUP(OFFSET(男子様式!$L$18,3*A62,0),登録データ!AM63:AN110,2,FALSE))</f>
        <v/>
      </c>
      <c r="I62" s="34" t="str">
        <f>IF(C62="","",男子様式!C201)</f>
        <v/>
      </c>
      <c r="J62" s="34" t="str">
        <f>IF(男子様式!$AH201="","",男子様式!$AH201)</f>
        <v/>
      </c>
      <c r="K62" s="34" t="str">
        <f>IF(男子様式!$AH202="","",男子様式!$AH202)</f>
        <v/>
      </c>
      <c r="L62" s="34" t="str">
        <f>IF(男子様式!$AH203="","",男子様式!$AH203)</f>
        <v/>
      </c>
      <c r="M62" s="34" t="s">
        <v>666</v>
      </c>
      <c r="N62" s="34" t="s">
        <v>666</v>
      </c>
      <c r="O62" s="34" t="s">
        <v>666</v>
      </c>
    </row>
    <row r="63" spans="1:15">
      <c r="A63" s="34">
        <v>62</v>
      </c>
      <c r="B63" s="34" t="str">
        <f>IF(男子様式!$C204="","",IF(男子様式!$C204="@","@",男子様式!$C204))</f>
        <v/>
      </c>
      <c r="C63" s="34" t="str">
        <f>IF(男子様式!C204="","",男子様式!AU204)</f>
        <v/>
      </c>
      <c r="D63" s="34" t="str">
        <f>IF($C63="","",男子様式!$D204)</f>
        <v/>
      </c>
      <c r="E63" s="34" t="str">
        <f>IF($C63="","",男子様式!$G204)</f>
        <v/>
      </c>
      <c r="F63" s="34" t="str">
        <f t="shared" si="0"/>
        <v/>
      </c>
      <c r="G63" s="36" t="str">
        <f>IF($C63="","",VLOOKUP(基本登録情報!$C$7,登録データ!$I$3:$L$102,3,FALSE))</f>
        <v/>
      </c>
      <c r="H63" s="36" t="str">
        <f ca="1">IF($C63="","",VLOOKUP(OFFSET(男子様式!$L$18,3*A63,0),登録データ!AM64:AN111,2,FALSE))</f>
        <v/>
      </c>
      <c r="I63" s="34" t="str">
        <f>IF(C63="","",男子様式!C204)</f>
        <v/>
      </c>
      <c r="J63" s="34" t="str">
        <f>IF(男子様式!$AH204="","",男子様式!$AH204)</f>
        <v/>
      </c>
      <c r="K63" s="34" t="str">
        <f>IF(男子様式!$AH205="","",男子様式!$AH205)</f>
        <v/>
      </c>
      <c r="L63" s="34" t="str">
        <f>IF(男子様式!$AH206="","",男子様式!$AH206)</f>
        <v/>
      </c>
      <c r="M63" s="34" t="s">
        <v>666</v>
      </c>
      <c r="N63" s="34" t="s">
        <v>666</v>
      </c>
      <c r="O63" s="34" t="s">
        <v>666</v>
      </c>
    </row>
    <row r="64" spans="1:15">
      <c r="A64" s="34">
        <v>63</v>
      </c>
      <c r="B64" s="34" t="str">
        <f>IF(男子様式!$C207="","",IF(男子様式!$C207="@","@",男子様式!$C207))</f>
        <v/>
      </c>
      <c r="C64" s="34" t="str">
        <f>IF(男子様式!C207="","",男子様式!AU207)</f>
        <v/>
      </c>
      <c r="D64" s="34" t="str">
        <f>IF($C64="","",男子様式!$D207)</f>
        <v/>
      </c>
      <c r="E64" s="34" t="str">
        <f>IF($C64="","",男子様式!$G207)</f>
        <v/>
      </c>
      <c r="F64" s="34" t="str">
        <f t="shared" si="0"/>
        <v/>
      </c>
      <c r="G64" s="36" t="str">
        <f>IF($C64="","",VLOOKUP(基本登録情報!$C$7,登録データ!$I$3:$L$102,3,FALSE))</f>
        <v/>
      </c>
      <c r="H64" s="36" t="str">
        <f ca="1">IF($C64="","",VLOOKUP(OFFSET(男子様式!$L$18,3*A64,0),登録データ!AM65:AN112,2,FALSE))</f>
        <v/>
      </c>
      <c r="I64" s="34" t="str">
        <f>IF(C64="","",男子様式!C207)</f>
        <v/>
      </c>
      <c r="J64" s="34" t="str">
        <f>IF(男子様式!$AH207="","",男子様式!$AH207)</f>
        <v/>
      </c>
      <c r="K64" s="34" t="str">
        <f>IF(男子様式!$AH208="","",男子様式!$AH208)</f>
        <v/>
      </c>
      <c r="L64" s="34" t="str">
        <f>IF(男子様式!$AH209="","",男子様式!$AH209)</f>
        <v/>
      </c>
      <c r="M64" s="34" t="s">
        <v>666</v>
      </c>
      <c r="N64" s="34" t="s">
        <v>666</v>
      </c>
      <c r="O64" s="34" t="s">
        <v>666</v>
      </c>
    </row>
    <row r="65" spans="1:15">
      <c r="A65" s="34">
        <v>64</v>
      </c>
      <c r="B65" s="34" t="str">
        <f>IF(男子様式!$C210="","",IF(男子様式!$C210="@","@",男子様式!$C210))</f>
        <v/>
      </c>
      <c r="C65" s="34" t="str">
        <f>IF(男子様式!C210="","",男子様式!AU210)</f>
        <v/>
      </c>
      <c r="D65" s="34" t="str">
        <f>IF($C65="","",男子様式!$D210)</f>
        <v/>
      </c>
      <c r="E65" s="34" t="str">
        <f>IF($C65="","",男子様式!$G210)</f>
        <v/>
      </c>
      <c r="F65" s="34" t="str">
        <f t="shared" si="0"/>
        <v/>
      </c>
      <c r="G65" s="36" t="str">
        <f>IF($C65="","",VLOOKUP(基本登録情報!$C$7,登録データ!$I$3:$L$102,3,FALSE))</f>
        <v/>
      </c>
      <c r="H65" s="36" t="str">
        <f ca="1">IF($C65="","",VLOOKUP(OFFSET(男子様式!$L$18,3*A65,0),登録データ!AM66:AN113,2,FALSE))</f>
        <v/>
      </c>
      <c r="I65" s="34" t="str">
        <f>IF(C65="","",男子様式!C210)</f>
        <v/>
      </c>
      <c r="J65" s="34" t="str">
        <f>IF(男子様式!$AH210="","",男子様式!$AH210)</f>
        <v/>
      </c>
      <c r="K65" s="34" t="str">
        <f>IF(男子様式!$AH211="","",男子様式!$AH211)</f>
        <v/>
      </c>
      <c r="L65" s="34" t="str">
        <f>IF(男子様式!$AH212="","",男子様式!$AH212)</f>
        <v/>
      </c>
      <c r="M65" s="34" t="s">
        <v>666</v>
      </c>
      <c r="N65" s="34" t="s">
        <v>666</v>
      </c>
      <c r="O65" s="34" t="s">
        <v>666</v>
      </c>
    </row>
    <row r="66" spans="1:15">
      <c r="A66" s="34">
        <v>65</v>
      </c>
      <c r="B66" s="34" t="str">
        <f>IF(男子様式!$C213="","",IF(男子様式!$C213="@","@",男子様式!$C213))</f>
        <v/>
      </c>
      <c r="C66" s="34" t="str">
        <f>IF(男子様式!C213="","",男子様式!AU213)</f>
        <v/>
      </c>
      <c r="D66" s="34" t="str">
        <f>IF($C66="","",男子様式!$D213)</f>
        <v/>
      </c>
      <c r="E66" s="34" t="str">
        <f>IF($C66="","",男子様式!$G213)</f>
        <v/>
      </c>
      <c r="F66" s="34" t="str">
        <f t="shared" si="0"/>
        <v/>
      </c>
      <c r="G66" s="36" t="str">
        <f>IF($C66="","",VLOOKUP(基本登録情報!$C$7,登録データ!$I$3:$L$102,3,FALSE))</f>
        <v/>
      </c>
      <c r="H66" s="36" t="str">
        <f ca="1">IF($C66="","",VLOOKUP(OFFSET(男子様式!$L$18,3*A66,0),登録データ!AM67:AN114,2,FALSE))</f>
        <v/>
      </c>
      <c r="I66" s="34" t="str">
        <f>IF(C66="","",男子様式!C213)</f>
        <v/>
      </c>
      <c r="J66" s="34" t="str">
        <f>IF(男子様式!$AH213="","",男子様式!$AH213)</f>
        <v/>
      </c>
      <c r="K66" s="34" t="str">
        <f>IF(男子様式!$AH214="","",男子様式!$AH214)</f>
        <v/>
      </c>
      <c r="L66" s="34" t="str">
        <f>IF(男子様式!$AH215="","",男子様式!$AH215)</f>
        <v/>
      </c>
      <c r="M66" s="34" t="s">
        <v>666</v>
      </c>
      <c r="N66" s="34" t="s">
        <v>666</v>
      </c>
      <c r="O66" s="34" t="s">
        <v>666</v>
      </c>
    </row>
    <row r="67" spans="1:15">
      <c r="A67" s="34">
        <v>66</v>
      </c>
      <c r="B67" s="34" t="str">
        <f>IF(男子様式!$C216="","",IF(男子様式!$C216="@","@",男子様式!$C216))</f>
        <v/>
      </c>
      <c r="C67" s="34" t="str">
        <f>IF(男子様式!C216="","",男子様式!AU216)</f>
        <v/>
      </c>
      <c r="D67" s="34" t="str">
        <f>IF($C67="","",男子様式!$D216)</f>
        <v/>
      </c>
      <c r="E67" s="34" t="str">
        <f>IF($C67="","",男子様式!$G216)</f>
        <v/>
      </c>
      <c r="F67" s="34" t="str">
        <f t="shared" ref="F67:F101" si="1">IF($C67="","",1)</f>
        <v/>
      </c>
      <c r="G67" s="36" t="str">
        <f>IF($C67="","",VLOOKUP(基本登録情報!$C$7,登録データ!$I$3:$L$102,3,FALSE))</f>
        <v/>
      </c>
      <c r="H67" s="36" t="str">
        <f ca="1">IF($C67="","",VLOOKUP(OFFSET(男子様式!$L$18,3*A67,0),登録データ!AM68:AN115,2,FALSE))</f>
        <v/>
      </c>
      <c r="I67" s="34" t="str">
        <f>IF(C67="","",男子様式!C216)</f>
        <v/>
      </c>
      <c r="J67" s="34" t="str">
        <f>IF(男子様式!$AH216="","",男子様式!$AH216)</f>
        <v/>
      </c>
      <c r="K67" s="34" t="str">
        <f>IF(男子様式!$AH217="","",男子様式!$AH217)</f>
        <v/>
      </c>
      <c r="L67" s="34" t="str">
        <f>IF(男子様式!$AH218="","",男子様式!$AH218)</f>
        <v/>
      </c>
      <c r="M67" s="34" t="s">
        <v>666</v>
      </c>
      <c r="N67" s="34" t="s">
        <v>666</v>
      </c>
      <c r="O67" s="34" t="s">
        <v>666</v>
      </c>
    </row>
    <row r="68" spans="1:15">
      <c r="A68" s="34">
        <v>67</v>
      </c>
      <c r="B68" s="34" t="str">
        <f>IF(男子様式!$C219="","",IF(男子様式!$C219="@","@",男子様式!$C219))</f>
        <v/>
      </c>
      <c r="C68" s="34" t="str">
        <f>IF(男子様式!C219="","",男子様式!AU219)</f>
        <v/>
      </c>
      <c r="D68" s="34" t="str">
        <f>IF($C68="","",男子様式!$D219)</f>
        <v/>
      </c>
      <c r="E68" s="34" t="str">
        <f>IF($C68="","",男子様式!$G219)</f>
        <v/>
      </c>
      <c r="F68" s="34" t="str">
        <f t="shared" si="1"/>
        <v/>
      </c>
      <c r="G68" s="36" t="str">
        <f>IF($C68="","",VLOOKUP(基本登録情報!$C$7,登録データ!$I$3:$L$102,3,FALSE))</f>
        <v/>
      </c>
      <c r="H68" s="36" t="str">
        <f ca="1">IF($C68="","",VLOOKUP(OFFSET(男子様式!$L$18,3*A68,0),登録データ!AM69:AN116,2,FALSE))</f>
        <v/>
      </c>
      <c r="I68" s="34" t="str">
        <f>IF(C68="","",男子様式!C219)</f>
        <v/>
      </c>
      <c r="J68" s="34" t="str">
        <f>IF(男子様式!$AH219="","",男子様式!$AH219)</f>
        <v/>
      </c>
      <c r="K68" s="34" t="str">
        <f>IF(男子様式!$AH220="","",男子様式!$AH220)</f>
        <v/>
      </c>
      <c r="L68" s="34" t="str">
        <f>IF(男子様式!$AH221="","",男子様式!$AH221)</f>
        <v/>
      </c>
      <c r="M68" s="34" t="s">
        <v>666</v>
      </c>
      <c r="N68" s="34" t="s">
        <v>666</v>
      </c>
      <c r="O68" s="34" t="s">
        <v>666</v>
      </c>
    </row>
    <row r="69" spans="1:15">
      <c r="A69" s="34">
        <v>68</v>
      </c>
      <c r="B69" s="34" t="str">
        <f>IF(男子様式!$C222="","",IF(男子様式!$C222="@","@",男子様式!$C222))</f>
        <v/>
      </c>
      <c r="C69" s="34" t="str">
        <f>IF(男子様式!C222="","",男子様式!AU222)</f>
        <v/>
      </c>
      <c r="D69" s="34" t="str">
        <f>IF($C69="","",男子様式!$D222)</f>
        <v/>
      </c>
      <c r="E69" s="34" t="str">
        <f>IF($C69="","",男子様式!$G222)</f>
        <v/>
      </c>
      <c r="F69" s="34" t="str">
        <f t="shared" si="1"/>
        <v/>
      </c>
      <c r="G69" s="36" t="str">
        <f>IF($C69="","",VLOOKUP(基本登録情報!$C$7,登録データ!$I$3:$L$102,3,FALSE))</f>
        <v/>
      </c>
      <c r="H69" s="36" t="str">
        <f ca="1">IF($C69="","",VLOOKUP(OFFSET(男子様式!$L$18,3*A69,0),登録データ!AM70:AN117,2,FALSE))</f>
        <v/>
      </c>
      <c r="I69" s="34" t="str">
        <f>IF(C69="","",男子様式!C222)</f>
        <v/>
      </c>
      <c r="J69" s="34" t="str">
        <f>IF(男子様式!$AH222="","",男子様式!$AH222)</f>
        <v/>
      </c>
      <c r="K69" s="34" t="str">
        <f>IF(男子様式!$AH223="","",男子様式!$AH223)</f>
        <v/>
      </c>
      <c r="L69" s="34" t="str">
        <f>IF(男子様式!$AH224="","",男子様式!$AH224)</f>
        <v/>
      </c>
      <c r="M69" s="34" t="s">
        <v>666</v>
      </c>
      <c r="N69" s="34" t="s">
        <v>666</v>
      </c>
      <c r="O69" s="34" t="s">
        <v>666</v>
      </c>
    </row>
    <row r="70" spans="1:15">
      <c r="A70" s="34">
        <v>69</v>
      </c>
      <c r="B70" s="34" t="str">
        <f>IF(男子様式!$C225="","",IF(男子様式!$C225="@","@",男子様式!$C225))</f>
        <v/>
      </c>
      <c r="C70" s="34" t="str">
        <f>IF(男子様式!C225="","",男子様式!AU225)</f>
        <v/>
      </c>
      <c r="D70" s="34" t="str">
        <f>IF($C70="","",男子様式!$D225)</f>
        <v/>
      </c>
      <c r="E70" s="34" t="str">
        <f>IF($C70="","",男子様式!$G225)</f>
        <v/>
      </c>
      <c r="F70" s="34" t="str">
        <f t="shared" si="1"/>
        <v/>
      </c>
      <c r="G70" s="36" t="str">
        <f>IF($C70="","",VLOOKUP(基本登録情報!$C$7,登録データ!$I$3:$L$102,3,FALSE))</f>
        <v/>
      </c>
      <c r="H70" s="36" t="str">
        <f ca="1">IF($C70="","",VLOOKUP(OFFSET(男子様式!$L$18,3*A70,0),登録データ!AM71:AN118,2,FALSE))</f>
        <v/>
      </c>
      <c r="I70" s="34" t="str">
        <f>IF(C70="","",男子様式!C225)</f>
        <v/>
      </c>
      <c r="J70" s="34" t="str">
        <f>IF(男子様式!$AH225="","",男子様式!$AH225)</f>
        <v/>
      </c>
      <c r="K70" s="34" t="str">
        <f>IF(男子様式!$AH226="","",男子様式!$AH226)</f>
        <v/>
      </c>
      <c r="L70" s="34" t="str">
        <f>IF(男子様式!$AH227="","",男子様式!$AH227)</f>
        <v/>
      </c>
      <c r="M70" s="34" t="s">
        <v>666</v>
      </c>
      <c r="N70" s="34" t="s">
        <v>666</v>
      </c>
      <c r="O70" s="34" t="s">
        <v>666</v>
      </c>
    </row>
    <row r="71" spans="1:15">
      <c r="A71" s="34">
        <v>70</v>
      </c>
      <c r="B71" s="34" t="str">
        <f>IF(男子様式!$C228="","",IF(男子様式!$C228="@","@",男子様式!$C228))</f>
        <v/>
      </c>
      <c r="C71" s="34" t="str">
        <f>IF(男子様式!C228="","",男子様式!AU228)</f>
        <v/>
      </c>
      <c r="D71" s="34" t="str">
        <f>IF($C71="","",男子様式!$D228)</f>
        <v/>
      </c>
      <c r="E71" s="34" t="str">
        <f>IF($C71="","",男子様式!$G228)</f>
        <v/>
      </c>
      <c r="F71" s="34" t="str">
        <f t="shared" si="1"/>
        <v/>
      </c>
      <c r="G71" s="36" t="str">
        <f>IF($C71="","",VLOOKUP(基本登録情報!$C$7,登録データ!$I$3:$L$102,3,FALSE))</f>
        <v/>
      </c>
      <c r="H71" s="36" t="str">
        <f ca="1">IF($C71="","",VLOOKUP(OFFSET(男子様式!$L$18,3*A71,0),登録データ!AM73:AN119,2,FALSE))</f>
        <v/>
      </c>
      <c r="I71" s="34" t="str">
        <f>IF(C71="","",男子様式!C228)</f>
        <v/>
      </c>
      <c r="J71" s="34" t="str">
        <f>IF(男子様式!$AH228="","",男子様式!$AH228)</f>
        <v/>
      </c>
      <c r="K71" s="34" t="str">
        <f>IF(男子様式!$AH229="","",男子様式!$AH229)</f>
        <v/>
      </c>
      <c r="L71" s="34" t="str">
        <f>IF(男子様式!$AH230="","",男子様式!$AH230)</f>
        <v/>
      </c>
      <c r="M71" s="34" t="s">
        <v>666</v>
      </c>
      <c r="N71" s="34" t="s">
        <v>666</v>
      </c>
      <c r="O71" s="34" t="s">
        <v>666</v>
      </c>
    </row>
    <row r="72" spans="1:15">
      <c r="A72" s="34">
        <v>71</v>
      </c>
      <c r="B72" s="34" t="str">
        <f>IF(男子様式!$C231="","",IF(男子様式!$C231="@","@",男子様式!$C231))</f>
        <v/>
      </c>
      <c r="C72" s="34" t="str">
        <f>IF(男子様式!C231="","",男子様式!AU231)</f>
        <v/>
      </c>
      <c r="D72" s="34" t="str">
        <f>IF($C72="","",男子様式!$D231)</f>
        <v/>
      </c>
      <c r="E72" s="34" t="str">
        <f>IF($C72="","",男子様式!$G231)</f>
        <v/>
      </c>
      <c r="F72" s="34" t="str">
        <f t="shared" si="1"/>
        <v/>
      </c>
      <c r="G72" s="36" t="str">
        <f>IF($C72="","",VLOOKUP(基本登録情報!$C$7,登録データ!$I$3:$L$102,3,FALSE))</f>
        <v/>
      </c>
      <c r="H72" s="36" t="str">
        <f ca="1">IF($C72="","",VLOOKUP(OFFSET(男子様式!$L$18,3*A72,0),登録データ!AM74:AN120,2,FALSE))</f>
        <v/>
      </c>
      <c r="I72" s="34" t="str">
        <f>IF(C72="","",男子様式!C231)</f>
        <v/>
      </c>
      <c r="J72" s="34" t="str">
        <f>IF(男子様式!$AH231="","",男子様式!$AH231)</f>
        <v/>
      </c>
      <c r="K72" s="34" t="str">
        <f>IF(男子様式!$AH232="","",男子様式!$AH232)</f>
        <v/>
      </c>
      <c r="L72" s="34" t="str">
        <f>IF(男子様式!$AH233="","",男子様式!$AH233)</f>
        <v/>
      </c>
      <c r="M72" s="34" t="s">
        <v>666</v>
      </c>
      <c r="N72" s="34" t="s">
        <v>666</v>
      </c>
      <c r="O72" s="34" t="s">
        <v>666</v>
      </c>
    </row>
    <row r="73" spans="1:15">
      <c r="A73" s="34">
        <v>72</v>
      </c>
      <c r="B73" s="34" t="str">
        <f>IF(男子様式!$C234="","",IF(男子様式!$C234="@","@",男子様式!$C234))</f>
        <v/>
      </c>
      <c r="C73" s="34" t="str">
        <f>IF(男子様式!C234="","",男子様式!AU234)</f>
        <v/>
      </c>
      <c r="D73" s="34" t="str">
        <f>IF($C73="","",男子様式!$D234)</f>
        <v/>
      </c>
      <c r="E73" s="34" t="str">
        <f>IF($C73="","",男子様式!$G234)</f>
        <v/>
      </c>
      <c r="F73" s="34" t="str">
        <f t="shared" si="1"/>
        <v/>
      </c>
      <c r="G73" s="36" t="str">
        <f>IF($C73="","",VLOOKUP(基本登録情報!$C$7,登録データ!$I$3:$L$102,3,FALSE))</f>
        <v/>
      </c>
      <c r="H73" s="36" t="str">
        <f ca="1">IF($C73="","",VLOOKUP(OFFSET(男子様式!$L$18,3*A73,0),登録データ!AM75:AN121,2,FALSE))</f>
        <v/>
      </c>
      <c r="I73" s="34" t="str">
        <f>IF(C73="","",男子様式!C234)</f>
        <v/>
      </c>
      <c r="J73" s="34" t="str">
        <f>IF(男子様式!$AH234="","",男子様式!$AH234)</f>
        <v/>
      </c>
      <c r="K73" s="34" t="str">
        <f>IF(男子様式!$AH235="","",男子様式!$AH235)</f>
        <v/>
      </c>
      <c r="L73" s="34" t="str">
        <f>IF(男子様式!$AH236="","",男子様式!$AH236)</f>
        <v/>
      </c>
      <c r="M73" s="34" t="s">
        <v>666</v>
      </c>
      <c r="N73" s="34" t="s">
        <v>666</v>
      </c>
      <c r="O73" s="34" t="s">
        <v>666</v>
      </c>
    </row>
    <row r="74" spans="1:15">
      <c r="A74" s="34">
        <v>73</v>
      </c>
      <c r="B74" s="34" t="str">
        <f>IF(男子様式!$C237="","",IF(男子様式!$C237="@","@",男子様式!$C237))</f>
        <v/>
      </c>
      <c r="C74" s="34" t="str">
        <f>IF(男子様式!C237="","",男子様式!AU237)</f>
        <v/>
      </c>
      <c r="D74" s="34" t="str">
        <f>IF($C74="","",男子様式!$D237)</f>
        <v/>
      </c>
      <c r="E74" s="34" t="str">
        <f>IF($C74="","",男子様式!$G237)</f>
        <v/>
      </c>
      <c r="F74" s="34" t="str">
        <f t="shared" si="1"/>
        <v/>
      </c>
      <c r="G74" s="36" t="str">
        <f>IF($C74="","",VLOOKUP(基本登録情報!$C$7,登録データ!$I$3:$L$102,3,FALSE))</f>
        <v/>
      </c>
      <c r="H74" s="36" t="str">
        <f ca="1">IF($C74="","",VLOOKUP(OFFSET(男子様式!$L$18,3*A74,0),登録データ!AM76:AN122,2,FALSE))</f>
        <v/>
      </c>
      <c r="I74" s="34" t="str">
        <f>IF(C74="","",男子様式!C237)</f>
        <v/>
      </c>
      <c r="J74" s="34" t="str">
        <f>IF(男子様式!$AH237="","",男子様式!$AH237)</f>
        <v/>
      </c>
      <c r="K74" s="34" t="str">
        <f>IF(男子様式!$AH238="","",男子様式!$AH238)</f>
        <v/>
      </c>
      <c r="L74" s="34" t="str">
        <f>IF(男子様式!$AH239="","",男子様式!$AH239)</f>
        <v/>
      </c>
      <c r="M74" s="34" t="s">
        <v>666</v>
      </c>
      <c r="N74" s="34" t="s">
        <v>666</v>
      </c>
      <c r="O74" s="34" t="s">
        <v>666</v>
      </c>
    </row>
    <row r="75" spans="1:15">
      <c r="A75" s="34">
        <v>74</v>
      </c>
      <c r="B75" s="34" t="str">
        <f>IF(男子様式!$C240="","",IF(男子様式!$C240="@","@",男子様式!$C240))</f>
        <v/>
      </c>
      <c r="C75" s="34" t="str">
        <f>IF(男子様式!C240="","",男子様式!AU240)</f>
        <v/>
      </c>
      <c r="D75" s="34" t="str">
        <f>IF($C75="","",男子様式!$D240)</f>
        <v/>
      </c>
      <c r="E75" s="34" t="str">
        <f>IF($C75="","",男子様式!$G240)</f>
        <v/>
      </c>
      <c r="F75" s="34" t="str">
        <f t="shared" si="1"/>
        <v/>
      </c>
      <c r="G75" s="36" t="str">
        <f>IF($C75="","",VLOOKUP(基本登録情報!$C$7,登録データ!$I$3:$L$102,3,FALSE))</f>
        <v/>
      </c>
      <c r="H75" s="36" t="str">
        <f ca="1">IF($C75="","",VLOOKUP(OFFSET(男子様式!$L$18,3*A75,0),登録データ!AM77:AN123,2,FALSE))</f>
        <v/>
      </c>
      <c r="I75" s="34" t="str">
        <f>IF(C75="","",男子様式!C240)</f>
        <v/>
      </c>
      <c r="J75" s="34" t="str">
        <f>IF(男子様式!$AH240="","",男子様式!$AH240)</f>
        <v/>
      </c>
      <c r="K75" s="34" t="str">
        <f>IF(男子様式!$AH241="","",男子様式!$AH241)</f>
        <v/>
      </c>
      <c r="L75" s="34" t="str">
        <f>IF(男子様式!$AH242="","",男子様式!$AH242)</f>
        <v/>
      </c>
      <c r="M75" s="34" t="s">
        <v>666</v>
      </c>
      <c r="N75" s="34" t="s">
        <v>666</v>
      </c>
      <c r="O75" s="34" t="s">
        <v>666</v>
      </c>
    </row>
    <row r="76" spans="1:15">
      <c r="A76" s="34">
        <v>75</v>
      </c>
      <c r="B76" s="34" t="str">
        <f>IF(男子様式!$C243="","",IF(男子様式!$C243="@","@",男子様式!$C243))</f>
        <v/>
      </c>
      <c r="C76" s="34" t="str">
        <f>IF(男子様式!C243="","",男子様式!AU243)</f>
        <v/>
      </c>
      <c r="D76" s="34" t="str">
        <f>IF($C76="","",男子様式!$D243)</f>
        <v/>
      </c>
      <c r="E76" s="34" t="str">
        <f>IF($C76="","",男子様式!$G243)</f>
        <v/>
      </c>
      <c r="F76" s="34" t="str">
        <f t="shared" si="1"/>
        <v/>
      </c>
      <c r="G76" s="36" t="str">
        <f>IF($C76="","",VLOOKUP(基本登録情報!$C$7,登録データ!$I$3:$L$102,3,FALSE))</f>
        <v/>
      </c>
      <c r="H76" s="36" t="str">
        <f ca="1">IF($C76="","",VLOOKUP(OFFSET(男子様式!$L$18,3*A76,0),登録データ!AM78:AN124,2,FALSE))</f>
        <v/>
      </c>
      <c r="I76" s="34" t="str">
        <f>IF(C76="","",男子様式!C243)</f>
        <v/>
      </c>
      <c r="J76" s="34" t="str">
        <f>IF(男子様式!$AH243="","",男子様式!$AH243)</f>
        <v/>
      </c>
      <c r="K76" s="34" t="str">
        <f>IF(男子様式!$AH244="","",男子様式!$AH244)</f>
        <v/>
      </c>
      <c r="L76" s="34" t="str">
        <f>IF(男子様式!$AH245="","",男子様式!$AH245)</f>
        <v/>
      </c>
      <c r="M76" s="34" t="s">
        <v>666</v>
      </c>
      <c r="N76" s="34" t="s">
        <v>666</v>
      </c>
      <c r="O76" s="34" t="s">
        <v>666</v>
      </c>
    </row>
    <row r="77" spans="1:15">
      <c r="A77" s="34">
        <v>76</v>
      </c>
      <c r="B77" s="34" t="str">
        <f>IF(男子様式!$C246="","",IF(男子様式!$C246="@","@",男子様式!$C246))</f>
        <v/>
      </c>
      <c r="C77" s="34" t="str">
        <f>IF(男子様式!C246="","",男子様式!AU246)</f>
        <v/>
      </c>
      <c r="D77" s="34" t="str">
        <f>IF($C77="","",男子様式!$D246)</f>
        <v/>
      </c>
      <c r="E77" s="34" t="str">
        <f>IF($C77="","",男子様式!$G246)</f>
        <v/>
      </c>
      <c r="F77" s="34" t="str">
        <f t="shared" si="1"/>
        <v/>
      </c>
      <c r="G77" s="36" t="str">
        <f>IF($C77="","",VLOOKUP(基本登録情報!$C$7,登録データ!$I$3:$L$102,3,FALSE))</f>
        <v/>
      </c>
      <c r="H77" s="36" t="str">
        <f ca="1">IF($C77="","",VLOOKUP(OFFSET(男子様式!$L$18,3*A77,0),登録データ!AM79:AN125,2,FALSE))</f>
        <v/>
      </c>
      <c r="I77" s="34" t="str">
        <f>IF(C77="","",男子様式!C246)</f>
        <v/>
      </c>
      <c r="J77" s="34" t="str">
        <f>IF(男子様式!$AH246="","",男子様式!$AH246)</f>
        <v/>
      </c>
      <c r="K77" s="34" t="str">
        <f>IF(男子様式!$AH247="","",男子様式!$AH247)</f>
        <v/>
      </c>
      <c r="L77" s="34" t="str">
        <f>IF(男子様式!$AH248="","",男子様式!$AH248)</f>
        <v/>
      </c>
      <c r="M77" s="34" t="s">
        <v>666</v>
      </c>
      <c r="N77" s="34" t="s">
        <v>666</v>
      </c>
      <c r="O77" s="34" t="s">
        <v>666</v>
      </c>
    </row>
    <row r="78" spans="1:15">
      <c r="A78" s="34">
        <v>77</v>
      </c>
      <c r="B78" s="34" t="str">
        <f>IF(男子様式!$C249="","",IF(男子様式!$C249="@","@",男子様式!$C249))</f>
        <v/>
      </c>
      <c r="C78" s="34" t="str">
        <f>IF(男子様式!C249="","",男子様式!AU249)</f>
        <v/>
      </c>
      <c r="D78" s="34" t="str">
        <f>IF($C78="","",男子様式!$D249)</f>
        <v/>
      </c>
      <c r="E78" s="34" t="str">
        <f>IF($C78="","",男子様式!$G249)</f>
        <v/>
      </c>
      <c r="F78" s="34" t="str">
        <f t="shared" si="1"/>
        <v/>
      </c>
      <c r="G78" s="36" t="str">
        <f>IF($C78="","",VLOOKUP(基本登録情報!$C$7,登録データ!$I$3:$L$102,3,FALSE))</f>
        <v/>
      </c>
      <c r="H78" s="36" t="str">
        <f ca="1">IF($C78="","",VLOOKUP(OFFSET(男子様式!$L$18,3*A78,0),登録データ!AM80:AN126,2,FALSE))</f>
        <v/>
      </c>
      <c r="I78" s="34" t="str">
        <f>IF(C78="","",男子様式!C249)</f>
        <v/>
      </c>
      <c r="J78" s="34" t="str">
        <f>IF(男子様式!$AH249="","",男子様式!$AH249)</f>
        <v/>
      </c>
      <c r="K78" s="34" t="str">
        <f>IF(男子様式!$AH250="","",男子様式!$AH250)</f>
        <v/>
      </c>
      <c r="L78" s="34" t="str">
        <f>IF(男子様式!$AH251="","",男子様式!$AH251)</f>
        <v/>
      </c>
      <c r="M78" s="34" t="s">
        <v>666</v>
      </c>
      <c r="N78" s="34" t="s">
        <v>666</v>
      </c>
      <c r="O78" s="34" t="s">
        <v>666</v>
      </c>
    </row>
    <row r="79" spans="1:15">
      <c r="A79" s="34">
        <v>78</v>
      </c>
      <c r="B79" s="34" t="str">
        <f>IF(男子様式!$C252="","",IF(男子様式!$C252="@","@",男子様式!$C252))</f>
        <v/>
      </c>
      <c r="C79" s="34" t="str">
        <f>IF(男子様式!C252="","",男子様式!AU252)</f>
        <v/>
      </c>
      <c r="D79" s="34" t="str">
        <f>IF($C79="","",男子様式!$D252)</f>
        <v/>
      </c>
      <c r="E79" s="34" t="str">
        <f>IF($C79="","",男子様式!$G252)</f>
        <v/>
      </c>
      <c r="F79" s="34" t="str">
        <f t="shared" si="1"/>
        <v/>
      </c>
      <c r="G79" s="36" t="str">
        <f>IF($C79="","",VLOOKUP(基本登録情報!$C$7,登録データ!$I$3:$L$102,3,FALSE))</f>
        <v/>
      </c>
      <c r="H79" s="36" t="str">
        <f ca="1">IF($C79="","",VLOOKUP(OFFSET(男子様式!$L$18,3*A79,0),登録データ!AM81:AN127,2,FALSE))</f>
        <v/>
      </c>
      <c r="I79" s="34" t="str">
        <f>IF(C79="","",男子様式!C252)</f>
        <v/>
      </c>
      <c r="J79" s="34" t="str">
        <f>IF(男子様式!$AH252="","",男子様式!$AH252)</f>
        <v/>
      </c>
      <c r="K79" s="34" t="str">
        <f>IF(男子様式!$AH253="","",男子様式!$AH253)</f>
        <v/>
      </c>
      <c r="L79" s="34" t="str">
        <f>IF(男子様式!$AH254="","",男子様式!$AH254)</f>
        <v/>
      </c>
      <c r="M79" s="34" t="s">
        <v>666</v>
      </c>
      <c r="N79" s="34" t="s">
        <v>666</v>
      </c>
      <c r="O79" s="34" t="s">
        <v>666</v>
      </c>
    </row>
    <row r="80" spans="1:15">
      <c r="A80" s="34">
        <v>79</v>
      </c>
      <c r="B80" s="34" t="str">
        <f>IF(男子様式!$C255="","",IF(男子様式!$C255="@","@",男子様式!$C255))</f>
        <v/>
      </c>
      <c r="C80" s="34" t="str">
        <f>IF(男子様式!C255="","",男子様式!AU255)</f>
        <v/>
      </c>
      <c r="D80" s="34" t="str">
        <f>IF($C80="","",男子様式!$D255)</f>
        <v/>
      </c>
      <c r="E80" s="34" t="str">
        <f>IF($C80="","",男子様式!$G255)</f>
        <v/>
      </c>
      <c r="F80" s="34" t="str">
        <f t="shared" si="1"/>
        <v/>
      </c>
      <c r="G80" s="36" t="str">
        <f>IF($C80="","",VLOOKUP(基本登録情報!$C$7,登録データ!$I$3:$L$102,3,FALSE))</f>
        <v/>
      </c>
      <c r="H80" s="36" t="str">
        <f ca="1">IF($C80="","",VLOOKUP(OFFSET(男子様式!$L$18,3*A80,0),登録データ!AM82:AN128,2,FALSE))</f>
        <v/>
      </c>
      <c r="I80" s="34" t="str">
        <f>IF(C80="","",男子様式!C255)</f>
        <v/>
      </c>
      <c r="J80" s="34" t="str">
        <f>IF(男子様式!$AH255="","",男子様式!$AH255)</f>
        <v/>
      </c>
      <c r="K80" s="34" t="str">
        <f>IF(男子様式!$AH256="","",男子様式!$AH256)</f>
        <v/>
      </c>
      <c r="L80" s="34" t="str">
        <f>IF(男子様式!$AH257="","",男子様式!$AH257)</f>
        <v/>
      </c>
      <c r="M80" s="34" t="s">
        <v>666</v>
      </c>
      <c r="N80" s="34" t="s">
        <v>666</v>
      </c>
      <c r="O80" s="34" t="s">
        <v>666</v>
      </c>
    </row>
    <row r="81" spans="1:15">
      <c r="A81" s="34">
        <v>80</v>
      </c>
      <c r="B81" s="34" t="str">
        <f>IF(男子様式!$C258="","",IF(男子様式!$C258="@","@",男子様式!$C258))</f>
        <v/>
      </c>
      <c r="C81" s="34" t="str">
        <f>IF(男子様式!C258="","",男子様式!AU258)</f>
        <v/>
      </c>
      <c r="D81" s="34" t="str">
        <f>IF($C81="","",男子様式!$D258)</f>
        <v/>
      </c>
      <c r="E81" s="34" t="str">
        <f>IF($C81="","",男子様式!$G258)</f>
        <v/>
      </c>
      <c r="F81" s="34" t="str">
        <f t="shared" si="1"/>
        <v/>
      </c>
      <c r="G81" s="36" t="str">
        <f>IF($C81="","",VLOOKUP(基本登録情報!$C$7,登録データ!$I$3:$L$102,3,FALSE))</f>
        <v/>
      </c>
      <c r="H81" s="36" t="str">
        <f ca="1">IF($C81="","",VLOOKUP(OFFSET(男子様式!$L$18,3*A81,0),登録データ!AM83:AN129,2,FALSE))</f>
        <v/>
      </c>
      <c r="I81" s="34" t="str">
        <f>IF(C81="","",男子様式!C258)</f>
        <v/>
      </c>
      <c r="J81" s="34" t="str">
        <f>IF(男子様式!$AH258="","",男子様式!$AH258)</f>
        <v/>
      </c>
      <c r="K81" s="34" t="str">
        <f>IF(男子様式!$AH259="","",男子様式!$AH259)</f>
        <v/>
      </c>
      <c r="L81" s="34" t="str">
        <f>IF(男子様式!$AH260="","",男子様式!$AH260)</f>
        <v/>
      </c>
      <c r="M81" s="34" t="s">
        <v>666</v>
      </c>
      <c r="N81" s="34" t="s">
        <v>666</v>
      </c>
      <c r="O81" s="34" t="s">
        <v>666</v>
      </c>
    </row>
    <row r="82" spans="1:15">
      <c r="A82" s="34">
        <v>81</v>
      </c>
      <c r="B82" s="34" t="str">
        <f>IF(男子様式!$C261="","",IF(男子様式!$C261="@","@",男子様式!$C261))</f>
        <v/>
      </c>
      <c r="C82" s="34" t="str">
        <f>IF(男子様式!C261="","",男子様式!AU261)</f>
        <v/>
      </c>
      <c r="D82" s="34" t="str">
        <f>IF($C82="","",男子様式!$D261)</f>
        <v/>
      </c>
      <c r="E82" s="34" t="str">
        <f>IF($C82="","",男子様式!$G261)</f>
        <v/>
      </c>
      <c r="F82" s="34" t="str">
        <f t="shared" si="1"/>
        <v/>
      </c>
      <c r="G82" s="36" t="str">
        <f>IF($C82="","",VLOOKUP(基本登録情報!$C$7,登録データ!$I$3:$L$102,3,FALSE))</f>
        <v/>
      </c>
      <c r="H82" s="36" t="str">
        <f ca="1">IF($C82="","",VLOOKUP(OFFSET(男子様式!$L$18,3*A82,0),登録データ!AM84:AN130,2,FALSE))</f>
        <v/>
      </c>
      <c r="I82" s="34" t="str">
        <f>IF(C82="","",男子様式!C261)</f>
        <v/>
      </c>
      <c r="J82" s="34" t="str">
        <f>IF(男子様式!$AH261="","",男子様式!$AH261)</f>
        <v/>
      </c>
      <c r="K82" s="34" t="str">
        <f>IF(男子様式!$AH262="","",男子様式!$AH262)</f>
        <v/>
      </c>
      <c r="L82" s="34" t="str">
        <f>IF(男子様式!$AH263="","",男子様式!$AH263)</f>
        <v/>
      </c>
      <c r="M82" s="34" t="s">
        <v>666</v>
      </c>
      <c r="N82" s="34" t="s">
        <v>666</v>
      </c>
      <c r="O82" s="34" t="s">
        <v>666</v>
      </c>
    </row>
    <row r="83" spans="1:15">
      <c r="A83" s="34">
        <v>82</v>
      </c>
      <c r="B83" s="34" t="str">
        <f>IF(男子様式!$C264="","",IF(男子様式!$C264="@","@",男子様式!$C264))</f>
        <v/>
      </c>
      <c r="C83" s="34" t="str">
        <f>IF(男子様式!C264="","",男子様式!AU264)</f>
        <v/>
      </c>
      <c r="D83" s="34" t="str">
        <f>IF($C83="","",男子様式!$D264)</f>
        <v/>
      </c>
      <c r="E83" s="34" t="str">
        <f>IF($C83="","",男子様式!$G264)</f>
        <v/>
      </c>
      <c r="F83" s="34" t="str">
        <f t="shared" si="1"/>
        <v/>
      </c>
      <c r="G83" s="36" t="str">
        <f>IF($C83="","",VLOOKUP(基本登録情報!$C$7,登録データ!$I$3:$L$102,3,FALSE))</f>
        <v/>
      </c>
      <c r="H83" s="36" t="str">
        <f ca="1">IF($C83="","",VLOOKUP(OFFSET(男子様式!$L$18,3*A83,0),登録データ!AM85:AN131,2,FALSE))</f>
        <v/>
      </c>
      <c r="I83" s="34" t="str">
        <f>IF(C83="","",男子様式!C264)</f>
        <v/>
      </c>
      <c r="J83" s="34" t="str">
        <f>IF(男子様式!$AH264="","",男子様式!$AH264)</f>
        <v/>
      </c>
      <c r="K83" s="34" t="str">
        <f>IF(男子様式!$AH265="","",男子様式!$AH265)</f>
        <v/>
      </c>
      <c r="L83" s="34" t="str">
        <f>IF(男子様式!$AH266="","",男子様式!$AH266)</f>
        <v/>
      </c>
      <c r="M83" s="34" t="s">
        <v>666</v>
      </c>
      <c r="N83" s="34" t="s">
        <v>666</v>
      </c>
      <c r="O83" s="34" t="s">
        <v>666</v>
      </c>
    </row>
    <row r="84" spans="1:15">
      <c r="A84" s="34">
        <v>83</v>
      </c>
      <c r="B84" s="34" t="str">
        <f>IF(男子様式!$C267="","",IF(男子様式!$C267="@","@",男子様式!$C267))</f>
        <v/>
      </c>
      <c r="C84" s="34" t="str">
        <f>IF(男子様式!C267="","",男子様式!AU267)</f>
        <v/>
      </c>
      <c r="D84" s="34" t="str">
        <f>IF($C84="","",男子様式!$D267)</f>
        <v/>
      </c>
      <c r="E84" s="34" t="str">
        <f>IF($C84="","",男子様式!$G267)</f>
        <v/>
      </c>
      <c r="F84" s="34" t="str">
        <f t="shared" si="1"/>
        <v/>
      </c>
      <c r="G84" s="36" t="str">
        <f>IF($C84="","",VLOOKUP(基本登録情報!$C$7,登録データ!$I$3:$L$102,3,FALSE))</f>
        <v/>
      </c>
      <c r="H84" s="36" t="str">
        <f ca="1">IF($C84="","",VLOOKUP(OFFSET(男子様式!$L$18,3*A84,0),登録データ!AM86:AN132,2,FALSE))</f>
        <v/>
      </c>
      <c r="I84" s="34" t="str">
        <f>IF(C84="","",男子様式!C267)</f>
        <v/>
      </c>
      <c r="J84" s="34" t="str">
        <f>IF(男子様式!$AH267="","",男子様式!$AH267)</f>
        <v/>
      </c>
      <c r="K84" s="34" t="str">
        <f>IF(男子様式!$AH268="","",男子様式!$AH268)</f>
        <v/>
      </c>
      <c r="L84" s="34" t="str">
        <f>IF(男子様式!$AH269="","",男子様式!$AH269)</f>
        <v/>
      </c>
      <c r="M84" s="34" t="s">
        <v>666</v>
      </c>
      <c r="N84" s="34" t="s">
        <v>666</v>
      </c>
      <c r="O84" s="34" t="s">
        <v>666</v>
      </c>
    </row>
    <row r="85" spans="1:15">
      <c r="A85" s="34">
        <v>84</v>
      </c>
      <c r="B85" s="34" t="str">
        <f>IF(男子様式!$C270="","",IF(男子様式!$C270="@","@",男子様式!$C270))</f>
        <v/>
      </c>
      <c r="C85" s="34" t="str">
        <f>IF(男子様式!C270="","",男子様式!AU270)</f>
        <v/>
      </c>
      <c r="D85" s="34" t="str">
        <f>IF($C85="","",男子様式!$D270)</f>
        <v/>
      </c>
      <c r="E85" s="34" t="str">
        <f>IF($C85="","",男子様式!$G270)</f>
        <v/>
      </c>
      <c r="F85" s="34" t="str">
        <f t="shared" si="1"/>
        <v/>
      </c>
      <c r="G85" s="36" t="str">
        <f>IF($C85="","",VLOOKUP(基本登録情報!$C$7,登録データ!$I$3:$L$102,3,FALSE))</f>
        <v/>
      </c>
      <c r="H85" s="36" t="str">
        <f ca="1">IF($C85="","",VLOOKUP(OFFSET(男子様式!$L$18,3*A85,0),登録データ!AM87:AN133,2,FALSE))</f>
        <v/>
      </c>
      <c r="I85" s="34" t="str">
        <f>IF(C85="","",男子様式!C270)</f>
        <v/>
      </c>
      <c r="J85" s="34" t="str">
        <f>IF(男子様式!$AH270="","",男子様式!$AH270)</f>
        <v/>
      </c>
      <c r="K85" s="34" t="str">
        <f>IF(男子様式!$AH271="","",男子様式!$AH271)</f>
        <v/>
      </c>
      <c r="L85" s="34" t="str">
        <f>IF(男子様式!$AH272="","",男子様式!$AH272)</f>
        <v/>
      </c>
      <c r="M85" s="34" t="s">
        <v>666</v>
      </c>
      <c r="N85" s="34" t="s">
        <v>666</v>
      </c>
      <c r="O85" s="34" t="s">
        <v>666</v>
      </c>
    </row>
    <row r="86" spans="1:15">
      <c r="A86" s="34">
        <v>85</v>
      </c>
      <c r="B86" s="34" t="str">
        <f>IF(男子様式!$C273="","",IF(男子様式!$C273="@","@",男子様式!$C273))</f>
        <v/>
      </c>
      <c r="C86" s="34" t="str">
        <f>IF(男子様式!C273="","",男子様式!AU273)</f>
        <v/>
      </c>
      <c r="D86" s="34" t="str">
        <f>IF($C86="","",男子様式!$D273)</f>
        <v/>
      </c>
      <c r="E86" s="34" t="str">
        <f>IF($C86="","",男子様式!$G273)</f>
        <v/>
      </c>
      <c r="F86" s="34" t="str">
        <f t="shared" si="1"/>
        <v/>
      </c>
      <c r="G86" s="36" t="str">
        <f>IF($C86="","",VLOOKUP(基本登録情報!$C$7,登録データ!$I$3:$L$102,3,FALSE))</f>
        <v/>
      </c>
      <c r="H86" s="36" t="str">
        <f ca="1">IF($C86="","",VLOOKUP(OFFSET(男子様式!$L$18,3*A86,0),登録データ!AM88:AN134,2,FALSE))</f>
        <v/>
      </c>
      <c r="I86" s="34" t="str">
        <f>IF(C86="","",男子様式!C273)</f>
        <v/>
      </c>
      <c r="J86" s="34" t="str">
        <f>IF(男子様式!$AH273="","",男子様式!$AH273)</f>
        <v/>
      </c>
      <c r="K86" s="34" t="str">
        <f>IF(男子様式!$AH274="","",男子様式!$AH274)</f>
        <v/>
      </c>
      <c r="L86" s="34" t="str">
        <f>IF(男子様式!$AH275="","",男子様式!$AH275)</f>
        <v/>
      </c>
      <c r="M86" s="34" t="s">
        <v>666</v>
      </c>
      <c r="N86" s="34" t="s">
        <v>666</v>
      </c>
      <c r="O86" s="34" t="s">
        <v>666</v>
      </c>
    </row>
    <row r="87" spans="1:15">
      <c r="A87" s="34">
        <v>86</v>
      </c>
      <c r="B87" s="34" t="str">
        <f>IF(男子様式!$C276="","",IF(男子様式!$C276="@","@",男子様式!$C276))</f>
        <v/>
      </c>
      <c r="C87" s="34" t="str">
        <f>IF(男子様式!C276="","",男子様式!AU276)</f>
        <v/>
      </c>
      <c r="D87" s="34" t="str">
        <f>IF($C87="","",男子様式!$D276)</f>
        <v/>
      </c>
      <c r="E87" s="34" t="str">
        <f>IF($C87="","",男子様式!$G276)</f>
        <v/>
      </c>
      <c r="F87" s="34" t="str">
        <f t="shared" si="1"/>
        <v/>
      </c>
      <c r="G87" s="36" t="str">
        <f>IF($C87="","",VLOOKUP(基本登録情報!$C$7,登録データ!$I$3:$L$102,3,FALSE))</f>
        <v/>
      </c>
      <c r="H87" s="36" t="str">
        <f ca="1">IF($C87="","",VLOOKUP(OFFSET(男子様式!$L$18,3*A87,0),登録データ!AM89:AN135,2,FALSE))</f>
        <v/>
      </c>
      <c r="I87" s="34" t="str">
        <f>IF(C87="","",男子様式!C276)</f>
        <v/>
      </c>
      <c r="J87" s="34" t="str">
        <f>IF(男子様式!$AH276="","",男子様式!$AH276)</f>
        <v/>
      </c>
      <c r="K87" s="34" t="str">
        <f>IF(男子様式!$AH277="","",男子様式!$AH277)</f>
        <v/>
      </c>
      <c r="L87" s="34" t="str">
        <f>IF(男子様式!$AH278="","",男子様式!$AH278)</f>
        <v/>
      </c>
      <c r="M87" s="34" t="s">
        <v>666</v>
      </c>
      <c r="N87" s="34" t="s">
        <v>666</v>
      </c>
      <c r="O87" s="34" t="s">
        <v>666</v>
      </c>
    </row>
    <row r="88" spans="1:15">
      <c r="A88" s="34">
        <v>87</v>
      </c>
      <c r="B88" s="34" t="str">
        <f>IF(男子様式!$C279="","",IF(男子様式!$C279="@","@",男子様式!$C279))</f>
        <v/>
      </c>
      <c r="C88" s="34" t="str">
        <f>IF(男子様式!C279="","",男子様式!AU279)</f>
        <v/>
      </c>
      <c r="D88" s="34" t="str">
        <f>IF($C88="","",男子様式!$D279)</f>
        <v/>
      </c>
      <c r="E88" s="34" t="str">
        <f>IF($C88="","",男子様式!$G279)</f>
        <v/>
      </c>
      <c r="F88" s="34" t="str">
        <f t="shared" si="1"/>
        <v/>
      </c>
      <c r="G88" s="36" t="str">
        <f>IF($C88="","",VLOOKUP(基本登録情報!$C$7,登録データ!$I$3:$L$102,3,FALSE))</f>
        <v/>
      </c>
      <c r="H88" s="36" t="str">
        <f ca="1">IF($C88="","",VLOOKUP(OFFSET(男子様式!$L$18,3*A88,0),登録データ!AM90:AN136,2,FALSE))</f>
        <v/>
      </c>
      <c r="I88" s="34" t="str">
        <f>IF(C88="","",男子様式!C279)</f>
        <v/>
      </c>
      <c r="J88" s="34" t="str">
        <f>IF(男子様式!$AH279="","",男子様式!$AH279)</f>
        <v/>
      </c>
      <c r="K88" s="34" t="str">
        <f>IF(男子様式!$AH280="","",男子様式!$AH280)</f>
        <v/>
      </c>
      <c r="L88" s="34" t="str">
        <f>IF(男子様式!$AH281="","",男子様式!$AH281)</f>
        <v/>
      </c>
      <c r="M88" s="34" t="s">
        <v>666</v>
      </c>
      <c r="N88" s="34" t="s">
        <v>666</v>
      </c>
      <c r="O88" s="34" t="s">
        <v>666</v>
      </c>
    </row>
    <row r="89" spans="1:15">
      <c r="A89" s="34">
        <v>88</v>
      </c>
      <c r="B89" s="34" t="str">
        <f>IF(男子様式!$C282="","",IF(男子様式!$C282="@","@",男子様式!$C282))</f>
        <v/>
      </c>
      <c r="C89" s="34" t="str">
        <f>IF(男子様式!C282="","",男子様式!AU282)</f>
        <v/>
      </c>
      <c r="D89" s="34" t="str">
        <f>IF($C89="","",男子様式!$D282)</f>
        <v/>
      </c>
      <c r="E89" s="34" t="str">
        <f>IF($C89="","",男子様式!$G282)</f>
        <v/>
      </c>
      <c r="F89" s="34" t="str">
        <f t="shared" si="1"/>
        <v/>
      </c>
      <c r="G89" s="36" t="str">
        <f>IF($C89="","",VLOOKUP(基本登録情報!$C$7,登録データ!$I$3:$L$102,3,FALSE))</f>
        <v/>
      </c>
      <c r="H89" s="36" t="str">
        <f ca="1">IF($C89="","",VLOOKUP(OFFSET(男子様式!$L$18,3*A89,0),登録データ!AM91:AN137,2,FALSE))</f>
        <v/>
      </c>
      <c r="I89" s="34" t="str">
        <f>IF(C89="","",男子様式!C282)</f>
        <v/>
      </c>
      <c r="J89" s="34" t="str">
        <f>IF(男子様式!$AH282="","",男子様式!$AH282)</f>
        <v/>
      </c>
      <c r="K89" s="34" t="str">
        <f>IF(男子様式!$AH283="","",男子様式!$AH283)</f>
        <v/>
      </c>
      <c r="L89" s="34" t="str">
        <f>IF(男子様式!$AH284="","",男子様式!$AH284)</f>
        <v/>
      </c>
      <c r="M89" s="34" t="s">
        <v>666</v>
      </c>
      <c r="N89" s="34" t="s">
        <v>666</v>
      </c>
      <c r="O89" s="34" t="s">
        <v>666</v>
      </c>
    </row>
    <row r="90" spans="1:15">
      <c r="A90" s="34">
        <v>89</v>
      </c>
      <c r="B90" s="34" t="str">
        <f>IF(男子様式!$C285="","",IF(男子様式!$C285="@","@",男子様式!$C285))</f>
        <v/>
      </c>
      <c r="C90" s="34" t="str">
        <f>IF(男子様式!C285="","",男子様式!AU285)</f>
        <v/>
      </c>
      <c r="D90" s="34" t="str">
        <f>IF($C90="","",男子様式!$D285)</f>
        <v/>
      </c>
      <c r="E90" s="34" t="str">
        <f>IF($C90="","",男子様式!$G285)</f>
        <v/>
      </c>
      <c r="F90" s="34" t="str">
        <f t="shared" si="1"/>
        <v/>
      </c>
      <c r="G90" s="36" t="str">
        <f>IF($C90="","",VLOOKUP(基本登録情報!$C$7,登録データ!$I$3:$L$102,3,FALSE))</f>
        <v/>
      </c>
      <c r="H90" s="36" t="str">
        <f ca="1">IF($C90="","",VLOOKUP(OFFSET(男子様式!$L$18,3*A90,0),登録データ!AM92:AN138,2,FALSE))</f>
        <v/>
      </c>
      <c r="I90" s="34" t="str">
        <f>IF(C90="","",男子様式!C285)</f>
        <v/>
      </c>
      <c r="J90" s="34" t="str">
        <f>IF(男子様式!$AH285="","",男子様式!$AH285)</f>
        <v/>
      </c>
      <c r="K90" s="34" t="str">
        <f>IF(男子様式!$AH286="","",男子様式!$AH286)</f>
        <v/>
      </c>
      <c r="L90" s="34" t="str">
        <f>IF(男子様式!$AH287="","",男子様式!$AH287)</f>
        <v/>
      </c>
      <c r="M90" s="34" t="s">
        <v>666</v>
      </c>
      <c r="N90" s="34" t="s">
        <v>666</v>
      </c>
      <c r="O90" s="34" t="s">
        <v>666</v>
      </c>
    </row>
    <row r="91" spans="1:15">
      <c r="A91" s="34">
        <v>90</v>
      </c>
      <c r="B91" s="34" t="str">
        <f>IF(男子様式!$C288="","",IF(男子様式!$C288="@","@",男子様式!$C288))</f>
        <v/>
      </c>
      <c r="C91" s="34" t="str">
        <f>IF(男子様式!C288="","",男子様式!AU288)</f>
        <v/>
      </c>
      <c r="D91" s="34" t="str">
        <f>IF($C91="","",男子様式!$D288)</f>
        <v/>
      </c>
      <c r="E91" s="34" t="str">
        <f>IF($C91="","",男子様式!$G288)</f>
        <v/>
      </c>
      <c r="F91" s="34" t="str">
        <f t="shared" si="1"/>
        <v/>
      </c>
      <c r="G91" s="36" t="str">
        <f>IF($C91="","",VLOOKUP(基本登録情報!$C$7,登録データ!$I$3:$L$102,3,FALSE))</f>
        <v/>
      </c>
      <c r="H91" s="36" t="str">
        <f ca="1">IF($C91="","",VLOOKUP(OFFSET(男子様式!$L$18,3*A91,0),登録データ!AM93:AN139,2,FALSE))</f>
        <v/>
      </c>
      <c r="I91" s="34" t="str">
        <f>IF(C91="","",男子様式!C288)</f>
        <v/>
      </c>
      <c r="J91" s="34" t="str">
        <f>IF(男子様式!$AH288="","",男子様式!$AH288)</f>
        <v/>
      </c>
      <c r="K91" s="34" t="str">
        <f>IF(男子様式!$AH289="","",男子様式!$AH289)</f>
        <v/>
      </c>
      <c r="L91" s="34" t="str">
        <f>IF(男子様式!$AH290="","",男子様式!$AH290)</f>
        <v/>
      </c>
      <c r="M91" s="34" t="s">
        <v>666</v>
      </c>
      <c r="N91" s="34" t="s">
        <v>666</v>
      </c>
      <c r="O91" s="34" t="s">
        <v>666</v>
      </c>
    </row>
    <row r="92" spans="1:15">
      <c r="A92" s="34">
        <v>91</v>
      </c>
      <c r="B92" s="34" t="str">
        <f>IF(男子様式!$C291="","",IF(男子様式!$C291="@","@",男子様式!$C291))</f>
        <v/>
      </c>
      <c r="C92" s="34" t="str">
        <f>IF(男子様式!C291="","",男子様式!AU291)</f>
        <v/>
      </c>
      <c r="D92" s="34" t="str">
        <f>IF($C92="","",男子様式!$D291)</f>
        <v/>
      </c>
      <c r="E92" s="34" t="str">
        <f>IF($C92="","",男子様式!$G291)</f>
        <v/>
      </c>
      <c r="F92" s="34" t="str">
        <f t="shared" si="1"/>
        <v/>
      </c>
      <c r="G92" s="36" t="str">
        <f>IF($C92="","",VLOOKUP(基本登録情報!$C$7,登録データ!$I$3:$L$102,3,FALSE))</f>
        <v/>
      </c>
      <c r="H92" s="36" t="str">
        <f ca="1">IF($C92="","",VLOOKUP(OFFSET(男子様式!$L$18,3*A92,0),登録データ!AM94:AN140,2,FALSE))</f>
        <v/>
      </c>
      <c r="I92" s="34" t="str">
        <f>IF(C92="","",男子様式!C291)</f>
        <v/>
      </c>
      <c r="J92" s="34" t="str">
        <f>IF(男子様式!$AH291="","",男子様式!$AH291)</f>
        <v/>
      </c>
      <c r="K92" s="34" t="str">
        <f>IF(男子様式!$AH292="","",男子様式!$AH292)</f>
        <v/>
      </c>
      <c r="L92" s="34" t="str">
        <f>IF(男子様式!$AH293="","",男子様式!$AH293)</f>
        <v/>
      </c>
      <c r="M92" s="34" t="s">
        <v>666</v>
      </c>
      <c r="N92" s="34" t="s">
        <v>666</v>
      </c>
      <c r="O92" s="34" t="s">
        <v>666</v>
      </c>
    </row>
    <row r="93" spans="1:15">
      <c r="A93" s="34">
        <v>92</v>
      </c>
      <c r="B93" s="34" t="str">
        <f>IF(男子様式!$C294="","",IF(男子様式!$C294="@","@",男子様式!$C294))</f>
        <v/>
      </c>
      <c r="C93" s="34" t="str">
        <f>IF(男子様式!C294="","",男子様式!AU294)</f>
        <v/>
      </c>
      <c r="D93" s="34" t="str">
        <f>IF($C93="","",男子様式!$D294)</f>
        <v/>
      </c>
      <c r="E93" s="34" t="str">
        <f>IF($C93="","",男子様式!$G294)</f>
        <v/>
      </c>
      <c r="F93" s="34" t="str">
        <f t="shared" si="1"/>
        <v/>
      </c>
      <c r="G93" s="36" t="str">
        <f>IF($C93="","",VLOOKUP(基本登録情報!$C$7,登録データ!$I$3:$L$102,3,FALSE))</f>
        <v/>
      </c>
      <c r="H93" s="36" t="str">
        <f ca="1">IF($C93="","",VLOOKUP(OFFSET(男子様式!$L$18,3*A93,0),登録データ!AM95:AN141,2,FALSE))</f>
        <v/>
      </c>
      <c r="I93" s="34" t="str">
        <f>IF(C93="","",男子様式!C294)</f>
        <v/>
      </c>
      <c r="J93" s="34" t="str">
        <f>IF(男子様式!$AH294="","",男子様式!$AH294)</f>
        <v/>
      </c>
      <c r="K93" s="34" t="str">
        <f>IF(男子様式!$AH295="","",男子様式!$AH295)</f>
        <v/>
      </c>
      <c r="L93" s="34" t="str">
        <f>IF(男子様式!$AH296="","",男子様式!$AH296)</f>
        <v/>
      </c>
      <c r="M93" s="34" t="s">
        <v>666</v>
      </c>
      <c r="N93" s="34" t="s">
        <v>666</v>
      </c>
      <c r="O93" s="34" t="s">
        <v>666</v>
      </c>
    </row>
    <row r="94" spans="1:15">
      <c r="A94" s="34">
        <v>93</v>
      </c>
      <c r="B94" s="34" t="str">
        <f>IF(男子様式!$C297="","",IF(男子様式!$C297="@","@",男子様式!$C297))</f>
        <v/>
      </c>
      <c r="C94" s="34" t="str">
        <f>IF(男子様式!C297="","",男子様式!AU297)</f>
        <v/>
      </c>
      <c r="D94" s="34" t="str">
        <f>IF($C94="","",男子様式!$D297)</f>
        <v/>
      </c>
      <c r="E94" s="34" t="str">
        <f>IF($C94="","",男子様式!$G297)</f>
        <v/>
      </c>
      <c r="F94" s="34" t="str">
        <f t="shared" si="1"/>
        <v/>
      </c>
      <c r="G94" s="36" t="str">
        <f>IF($C94="","",VLOOKUP(基本登録情報!$C$7,登録データ!$I$3:$L$102,3,FALSE))</f>
        <v/>
      </c>
      <c r="H94" s="36" t="str">
        <f ca="1">IF($C94="","",VLOOKUP(OFFSET(男子様式!$L$18,3*A94,0),登録データ!AM96:AN142,2,FALSE))</f>
        <v/>
      </c>
      <c r="I94" s="34" t="str">
        <f>IF(C94="","",男子様式!C297)</f>
        <v/>
      </c>
      <c r="J94" s="34" t="str">
        <f>IF(男子様式!$AH297="","",男子様式!$AH297)</f>
        <v/>
      </c>
      <c r="K94" s="34" t="str">
        <f>IF(男子様式!$AH298="","",男子様式!$AH298)</f>
        <v/>
      </c>
      <c r="L94" s="34" t="str">
        <f>IF(男子様式!$AH299="","",男子様式!$AH299)</f>
        <v/>
      </c>
      <c r="M94" s="34" t="s">
        <v>666</v>
      </c>
      <c r="N94" s="34" t="s">
        <v>666</v>
      </c>
      <c r="O94" s="34" t="s">
        <v>666</v>
      </c>
    </row>
    <row r="95" spans="1:15">
      <c r="A95" s="34">
        <v>94</v>
      </c>
      <c r="B95" s="34" t="str">
        <f>IF(男子様式!$C300="","",IF(男子様式!$C300="@","@",男子様式!$C300))</f>
        <v/>
      </c>
      <c r="C95" s="34" t="str">
        <f>IF(男子様式!C300="","",男子様式!AU300)</f>
        <v/>
      </c>
      <c r="D95" s="34" t="str">
        <f>IF($C95="","",男子様式!$D300)</f>
        <v/>
      </c>
      <c r="E95" s="34" t="str">
        <f>IF($C95="","",男子様式!$G300)</f>
        <v/>
      </c>
      <c r="F95" s="34" t="str">
        <f t="shared" si="1"/>
        <v/>
      </c>
      <c r="G95" s="36" t="str">
        <f>IF($C95="","",VLOOKUP(基本登録情報!$C$7,登録データ!$I$3:$L$102,3,FALSE))</f>
        <v/>
      </c>
      <c r="H95" s="36" t="str">
        <f ca="1">IF($C95="","",VLOOKUP(OFFSET(男子様式!$L$18,3*A95,0),登録データ!AM97:AN143,2,FALSE))</f>
        <v/>
      </c>
      <c r="I95" s="34" t="str">
        <f>IF(C95="","",男子様式!C300)</f>
        <v/>
      </c>
      <c r="J95" s="34" t="str">
        <f>IF(男子様式!$AH300="","",男子様式!$AH300)</f>
        <v/>
      </c>
      <c r="K95" s="34" t="str">
        <f>IF(男子様式!$AH301="","",男子様式!$AH301)</f>
        <v/>
      </c>
      <c r="L95" s="34" t="str">
        <f>IF(男子様式!$AH302="","",男子様式!$AH302)</f>
        <v/>
      </c>
      <c r="M95" s="34" t="s">
        <v>666</v>
      </c>
      <c r="N95" s="34" t="s">
        <v>666</v>
      </c>
      <c r="O95" s="34" t="s">
        <v>666</v>
      </c>
    </row>
    <row r="96" spans="1:15">
      <c r="A96" s="34">
        <v>95</v>
      </c>
      <c r="B96" s="34" t="str">
        <f>IF(男子様式!$C303="","",IF(男子様式!$C303="@","@",男子様式!$C303))</f>
        <v/>
      </c>
      <c r="C96" s="34" t="str">
        <f>IF(男子様式!C303="","",男子様式!AU303)</f>
        <v/>
      </c>
      <c r="D96" s="34" t="str">
        <f>IF($C96="","",男子様式!$D303)</f>
        <v/>
      </c>
      <c r="E96" s="34" t="str">
        <f>IF($C96="","",男子様式!$G303)</f>
        <v/>
      </c>
      <c r="F96" s="34" t="str">
        <f t="shared" si="1"/>
        <v/>
      </c>
      <c r="G96" s="36" t="str">
        <f>IF($C96="","",VLOOKUP(基本登録情報!$C$7,登録データ!$I$3:$L$102,3,FALSE))</f>
        <v/>
      </c>
      <c r="H96" s="36" t="str">
        <f ca="1">IF($C96="","",VLOOKUP(OFFSET(男子様式!$L$18,3*A96,0),登録データ!AM98:AN144,2,FALSE))</f>
        <v/>
      </c>
      <c r="I96" s="34" t="str">
        <f>IF(C96="","",男子様式!C303)</f>
        <v/>
      </c>
      <c r="J96" s="34" t="str">
        <f>IF(男子様式!$AH303="","",男子様式!$AH303)</f>
        <v/>
      </c>
      <c r="K96" s="34" t="str">
        <f>IF(男子様式!$AH304="","",男子様式!$AH304)</f>
        <v/>
      </c>
      <c r="L96" s="34" t="str">
        <f>IF(男子様式!$AH305="","",男子様式!$AH305)</f>
        <v/>
      </c>
      <c r="M96" s="34" t="s">
        <v>666</v>
      </c>
      <c r="N96" s="34" t="s">
        <v>666</v>
      </c>
      <c r="O96" s="34" t="s">
        <v>666</v>
      </c>
    </row>
    <row r="97" spans="1:15">
      <c r="A97" s="34">
        <v>96</v>
      </c>
      <c r="B97" s="34" t="str">
        <f>IF(男子様式!$C306="","",IF(男子様式!$C306="@","@",男子様式!$C306))</f>
        <v/>
      </c>
      <c r="C97" s="34" t="str">
        <f>IF(男子様式!C306="","",男子様式!AU306)</f>
        <v/>
      </c>
      <c r="D97" s="34" t="str">
        <f>IF($C97="","",男子様式!$D306)</f>
        <v/>
      </c>
      <c r="E97" s="34" t="str">
        <f>IF($C97="","",男子様式!$G306)</f>
        <v/>
      </c>
      <c r="F97" s="34" t="str">
        <f t="shared" si="1"/>
        <v/>
      </c>
      <c r="G97" s="36" t="str">
        <f>IF($C97="","",VLOOKUP(基本登録情報!$C$7,登録データ!$I$3:$L$102,3,FALSE))</f>
        <v/>
      </c>
      <c r="H97" s="36" t="str">
        <f ca="1">IF($C97="","",VLOOKUP(OFFSET(男子様式!$L$18,3*A97,0),登録データ!AM99:AN145,2,FALSE))</f>
        <v/>
      </c>
      <c r="I97" s="34" t="str">
        <f>IF(C97="","",男子様式!C306)</f>
        <v/>
      </c>
      <c r="J97" s="34" t="str">
        <f>IF(男子様式!$AH306="","",男子様式!$AH306)</f>
        <v/>
      </c>
      <c r="K97" s="34" t="str">
        <f>IF(男子様式!$AH307="","",男子様式!$AH307)</f>
        <v/>
      </c>
      <c r="L97" s="34" t="str">
        <f>IF(男子様式!$AH308="","",男子様式!$AH308)</f>
        <v/>
      </c>
      <c r="M97" s="34" t="s">
        <v>666</v>
      </c>
      <c r="N97" s="34" t="s">
        <v>666</v>
      </c>
      <c r="O97" s="34" t="s">
        <v>666</v>
      </c>
    </row>
    <row r="98" spans="1:15">
      <c r="A98" s="34">
        <v>97</v>
      </c>
      <c r="B98" s="34" t="str">
        <f>IF(男子様式!$C309="","",IF(男子様式!$C309="@","@",男子様式!$C309))</f>
        <v/>
      </c>
      <c r="C98" s="34" t="str">
        <f>IF(男子様式!C309="","",男子様式!AU309)</f>
        <v/>
      </c>
      <c r="D98" s="34" t="str">
        <f>IF($C98="","",男子様式!$D309)</f>
        <v/>
      </c>
      <c r="E98" s="34" t="str">
        <f>IF($C98="","",男子様式!$G309)</f>
        <v/>
      </c>
      <c r="F98" s="34" t="str">
        <f t="shared" si="1"/>
        <v/>
      </c>
      <c r="G98" s="36" t="str">
        <f>IF($C98="","",VLOOKUP(基本登録情報!$C$7,登録データ!$I$3:$L$102,3,FALSE))</f>
        <v/>
      </c>
      <c r="H98" s="36" t="str">
        <f ca="1">IF($C98="","",VLOOKUP(OFFSET(男子様式!$L$18,3*A98,0),登録データ!AM100:AN146,2,FALSE))</f>
        <v/>
      </c>
      <c r="I98" s="34" t="str">
        <f>IF(C98="","",男子様式!C309)</f>
        <v/>
      </c>
      <c r="J98" s="34" t="str">
        <f>IF(男子様式!$AH309="","",男子様式!$AH309)</f>
        <v/>
      </c>
      <c r="K98" s="34" t="str">
        <f>IF(男子様式!$AH310="","",男子様式!$AH310)</f>
        <v/>
      </c>
      <c r="L98" s="34" t="str">
        <f>IF(男子様式!$AH311="","",男子様式!$AH311)</f>
        <v/>
      </c>
      <c r="M98" s="34" t="s">
        <v>666</v>
      </c>
      <c r="N98" s="34" t="s">
        <v>666</v>
      </c>
      <c r="O98" s="34" t="s">
        <v>666</v>
      </c>
    </row>
    <row r="99" spans="1:15">
      <c r="A99" s="34">
        <v>98</v>
      </c>
      <c r="B99" s="34" t="str">
        <f>IF(男子様式!$C312="","",IF(男子様式!$C312="@","@",男子様式!$C312))</f>
        <v/>
      </c>
      <c r="C99" s="34" t="str">
        <f>IF(男子様式!C312="","",男子様式!AU312)</f>
        <v/>
      </c>
      <c r="D99" s="34" t="str">
        <f>IF($C99="","",男子様式!$D312)</f>
        <v/>
      </c>
      <c r="E99" s="34" t="str">
        <f>IF($C99="","",男子様式!$G312)</f>
        <v/>
      </c>
      <c r="F99" s="34" t="str">
        <f t="shared" si="1"/>
        <v/>
      </c>
      <c r="G99" s="36" t="str">
        <f>IF($C99="","",VLOOKUP(基本登録情報!$C$7,登録データ!$I$3:$L$102,3,FALSE))</f>
        <v/>
      </c>
      <c r="H99" s="36" t="str">
        <f ca="1">IF($C99="","",VLOOKUP(OFFSET(男子様式!$L$18,3*A99,0),登録データ!AM101:AN147,2,FALSE))</f>
        <v/>
      </c>
      <c r="I99" s="34" t="str">
        <f>IF(C99="","",男子様式!C312)</f>
        <v/>
      </c>
      <c r="J99" s="34" t="str">
        <f>IF(男子様式!$AH312="","",男子様式!$AH312)</f>
        <v/>
      </c>
      <c r="K99" s="34" t="str">
        <f>IF(男子様式!$AH313="","",男子様式!$AH313)</f>
        <v/>
      </c>
      <c r="L99" s="34" t="str">
        <f>IF(男子様式!$AH314="","",男子様式!$AH314)</f>
        <v/>
      </c>
      <c r="M99" s="34" t="s">
        <v>666</v>
      </c>
      <c r="N99" s="34" t="s">
        <v>666</v>
      </c>
      <c r="O99" s="34" t="s">
        <v>666</v>
      </c>
    </row>
    <row r="100" spans="1:15">
      <c r="A100" s="34">
        <v>99</v>
      </c>
      <c r="B100" s="34" t="str">
        <f>IF(男子様式!$C315="","",IF(男子様式!$C315="@","@",男子様式!$C315))</f>
        <v/>
      </c>
      <c r="C100" s="34" t="str">
        <f>IF(男子様式!C315="","",男子様式!AU315)</f>
        <v/>
      </c>
      <c r="D100" s="34" t="str">
        <f>IF($C100="","",男子様式!$D315)</f>
        <v/>
      </c>
      <c r="E100" s="34" t="str">
        <f>IF($C100="","",男子様式!$G315)</f>
        <v/>
      </c>
      <c r="F100" s="34" t="str">
        <f t="shared" si="1"/>
        <v/>
      </c>
      <c r="G100" s="36" t="str">
        <f>IF($C100="","",VLOOKUP(基本登録情報!$C$7,登録データ!$I$3:$L$102,3,FALSE))</f>
        <v/>
      </c>
      <c r="H100" s="36" t="str">
        <f ca="1">IF($C100="","",VLOOKUP(OFFSET(男子様式!$L$18,3*A100,0),登録データ!AM102:AN148,2,FALSE))</f>
        <v/>
      </c>
      <c r="I100" s="34" t="str">
        <f>IF(C100="","",男子様式!C315)</f>
        <v/>
      </c>
      <c r="J100" s="34" t="str">
        <f>IF(男子様式!$AH315="","",男子様式!$AH315)</f>
        <v/>
      </c>
      <c r="K100" s="34" t="str">
        <f>IF(男子様式!$AH316="","",男子様式!$AH316)</f>
        <v/>
      </c>
      <c r="L100" s="34" t="str">
        <f>IF(男子様式!$AH317="","",男子様式!$AH317)</f>
        <v/>
      </c>
      <c r="M100" s="34" t="s">
        <v>666</v>
      </c>
      <c r="N100" s="34" t="s">
        <v>666</v>
      </c>
      <c r="O100" s="34" t="s">
        <v>666</v>
      </c>
    </row>
    <row r="101" spans="1:15">
      <c r="A101" s="34">
        <v>100</v>
      </c>
      <c r="B101" s="34" t="str">
        <f>IF(男子様式!$C318="","",IF(男子様式!$C318="@","@",男子様式!$C318))</f>
        <v/>
      </c>
      <c r="C101" s="34" t="str">
        <f>IF(男子様式!C318="","",男子様式!AU318)</f>
        <v/>
      </c>
      <c r="D101" s="34" t="str">
        <f>IF($C101="","",男子様式!$D318)</f>
        <v/>
      </c>
      <c r="E101" s="34" t="str">
        <f>IF($C101="","",男子様式!$G318)</f>
        <v/>
      </c>
      <c r="F101" s="34" t="str">
        <f t="shared" si="1"/>
        <v/>
      </c>
      <c r="G101" s="36" t="str">
        <f>IF($C101="","",VLOOKUP(基本登録情報!$C$7,登録データ!$I$3:$L$102,3,FALSE))</f>
        <v/>
      </c>
      <c r="H101" s="36" t="str">
        <f ca="1">IF($C101="","",VLOOKUP(OFFSET(男子様式!$L$18,3*A101,0),登録データ!AM103:AN149,2,FALSE))</f>
        <v/>
      </c>
      <c r="I101" s="34" t="str">
        <f>IF(C101="","",男子様式!C318)</f>
        <v/>
      </c>
      <c r="J101" s="34" t="str">
        <f>IF(男子様式!$AH318="","",男子様式!$AH318)</f>
        <v/>
      </c>
      <c r="K101" s="34" t="str">
        <f>IF(男子様式!$AH319="","",男子様式!$AH319)</f>
        <v/>
      </c>
      <c r="L101" s="34" t="str">
        <f>IF(男子様式!$AH320="","",男子様式!$AH320)</f>
        <v/>
      </c>
      <c r="M101" s="34" t="s">
        <v>666</v>
      </c>
      <c r="N101" s="34" t="s">
        <v>666</v>
      </c>
      <c r="O101" s="34" t="s">
        <v>666</v>
      </c>
    </row>
    <row r="102" spans="1:15">
      <c r="G102" s="36"/>
    </row>
    <row r="103" spans="1:15">
      <c r="G103" s="36"/>
    </row>
    <row r="104" spans="1:15">
      <c r="G104" s="36"/>
    </row>
    <row r="105" spans="1:15">
      <c r="G105" s="36"/>
    </row>
    <row r="106" spans="1:15">
      <c r="G106" s="36"/>
    </row>
    <row r="107" spans="1:15">
      <c r="G107" s="36"/>
    </row>
    <row r="108" spans="1:15">
      <c r="G108" s="36"/>
    </row>
    <row r="109" spans="1:15">
      <c r="G109" s="36"/>
    </row>
    <row r="110" spans="1:15">
      <c r="G110" s="36"/>
    </row>
    <row r="111" spans="1:15">
      <c r="G111" s="36"/>
    </row>
    <row r="112" spans="1:15">
      <c r="G112" s="36"/>
    </row>
    <row r="113" spans="7:7">
      <c r="G113" s="36"/>
    </row>
    <row r="114" spans="7:7">
      <c r="G114" s="36"/>
    </row>
    <row r="115" spans="7:7">
      <c r="G115" s="36"/>
    </row>
    <row r="116" spans="7:7">
      <c r="G116" s="36"/>
    </row>
    <row r="117" spans="7:7">
      <c r="G117" s="36"/>
    </row>
    <row r="118" spans="7:7">
      <c r="G118" s="36"/>
    </row>
    <row r="119" spans="7:7">
      <c r="G119" s="36"/>
    </row>
    <row r="120" spans="7:7">
      <c r="G120" s="36"/>
    </row>
    <row r="121" spans="7:7">
      <c r="G121" s="36"/>
    </row>
    <row r="122" spans="7:7">
      <c r="G122" s="36"/>
    </row>
    <row r="123" spans="7:7">
      <c r="G123" s="36"/>
    </row>
    <row r="124" spans="7:7">
      <c r="G124" s="36"/>
    </row>
    <row r="125" spans="7:7">
      <c r="G125" s="36"/>
    </row>
    <row r="126" spans="7:7">
      <c r="G126" s="36"/>
    </row>
    <row r="127" spans="7:7">
      <c r="G127" s="36"/>
    </row>
    <row r="128" spans="7:7">
      <c r="G128" s="36"/>
    </row>
    <row r="129" spans="7:7">
      <c r="G129" s="36"/>
    </row>
    <row r="130" spans="7:7">
      <c r="G130" s="36"/>
    </row>
    <row r="131" spans="7:7">
      <c r="G131" s="36"/>
    </row>
    <row r="132" spans="7:7">
      <c r="G132" s="36"/>
    </row>
    <row r="133" spans="7:7">
      <c r="G133" s="36"/>
    </row>
    <row r="134" spans="7:7">
      <c r="G134" s="36"/>
    </row>
    <row r="135" spans="7:7">
      <c r="G135" s="36"/>
    </row>
    <row r="136" spans="7:7">
      <c r="G136" s="36"/>
    </row>
    <row r="137" spans="7:7">
      <c r="G137" s="36"/>
    </row>
    <row r="138" spans="7:7">
      <c r="G138" s="36"/>
    </row>
    <row r="139" spans="7:7">
      <c r="G139" s="36"/>
    </row>
    <row r="140" spans="7:7">
      <c r="G140" s="36"/>
    </row>
    <row r="141" spans="7:7">
      <c r="G141" s="36"/>
    </row>
    <row r="142" spans="7:7">
      <c r="G142" s="36"/>
    </row>
    <row r="143" spans="7:7">
      <c r="G143" s="36"/>
    </row>
    <row r="144" spans="7:7">
      <c r="G144" s="36"/>
    </row>
    <row r="145" spans="7:7">
      <c r="G145" s="36"/>
    </row>
    <row r="146" spans="7:7">
      <c r="G146" s="36"/>
    </row>
    <row r="147" spans="7:7">
      <c r="G147" s="36"/>
    </row>
    <row r="148" spans="7:7">
      <c r="G148" s="36"/>
    </row>
    <row r="149" spans="7:7">
      <c r="G149" s="36"/>
    </row>
    <row r="150" spans="7:7">
      <c r="G150" s="36"/>
    </row>
    <row r="151" spans="7:7">
      <c r="G151" s="36"/>
    </row>
    <row r="152" spans="7:7">
      <c r="G152" s="36"/>
    </row>
    <row r="153" spans="7:7">
      <c r="G153" s="36"/>
    </row>
    <row r="154" spans="7:7">
      <c r="G154" s="36"/>
    </row>
    <row r="155" spans="7:7">
      <c r="G155" s="36"/>
    </row>
    <row r="156" spans="7:7">
      <c r="G156" s="36"/>
    </row>
    <row r="157" spans="7:7">
      <c r="G157" s="36"/>
    </row>
    <row r="158" spans="7:7">
      <c r="G158" s="36"/>
    </row>
    <row r="159" spans="7:7">
      <c r="G159" s="36"/>
    </row>
    <row r="160" spans="7:7">
      <c r="G160" s="36"/>
    </row>
    <row r="161" spans="7:7">
      <c r="G161" s="36"/>
    </row>
    <row r="162" spans="7:7">
      <c r="G162" s="36"/>
    </row>
    <row r="163" spans="7:7">
      <c r="G163" s="36"/>
    </row>
    <row r="164" spans="7:7">
      <c r="G164" s="36"/>
    </row>
    <row r="165" spans="7:7">
      <c r="G165" s="36"/>
    </row>
    <row r="166" spans="7:7">
      <c r="G166" s="36"/>
    </row>
    <row r="167" spans="7:7">
      <c r="G167" s="36"/>
    </row>
    <row r="168" spans="7:7">
      <c r="G168" s="36"/>
    </row>
    <row r="169" spans="7:7">
      <c r="G169" s="36"/>
    </row>
    <row r="170" spans="7:7">
      <c r="G170" s="36"/>
    </row>
    <row r="171" spans="7:7">
      <c r="G171" s="36"/>
    </row>
    <row r="172" spans="7:7">
      <c r="G172" s="36"/>
    </row>
    <row r="173" spans="7:7">
      <c r="G173" s="36"/>
    </row>
    <row r="174" spans="7:7">
      <c r="G174" s="36"/>
    </row>
    <row r="175" spans="7:7">
      <c r="G175" s="36"/>
    </row>
    <row r="176" spans="7:7">
      <c r="G176" s="36"/>
    </row>
    <row r="177" spans="7:7">
      <c r="G177" s="36"/>
    </row>
    <row r="178" spans="7:7">
      <c r="G178" s="36"/>
    </row>
    <row r="179" spans="7:7">
      <c r="G179" s="36"/>
    </row>
    <row r="180" spans="7:7">
      <c r="G180" s="36"/>
    </row>
    <row r="181" spans="7:7">
      <c r="G181" s="36"/>
    </row>
    <row r="182" spans="7:7">
      <c r="G182" s="36"/>
    </row>
    <row r="183" spans="7:7">
      <c r="G183" s="36"/>
    </row>
    <row r="184" spans="7:7">
      <c r="G184" s="36"/>
    </row>
    <row r="185" spans="7:7">
      <c r="G185" s="36"/>
    </row>
    <row r="186" spans="7:7">
      <c r="G186" s="36"/>
    </row>
    <row r="187" spans="7:7">
      <c r="G187" s="36"/>
    </row>
    <row r="188" spans="7:7">
      <c r="G188" s="36"/>
    </row>
    <row r="189" spans="7:7">
      <c r="G189" s="36"/>
    </row>
    <row r="190" spans="7:7">
      <c r="G190" s="36"/>
    </row>
    <row r="191" spans="7:7">
      <c r="G191" s="36"/>
    </row>
    <row r="192" spans="7:7">
      <c r="G192" s="36"/>
    </row>
    <row r="193" spans="7:8">
      <c r="G193" s="36"/>
    </row>
    <row r="194" spans="7:8">
      <c r="G194" s="36"/>
    </row>
    <row r="195" spans="7:8">
      <c r="G195" s="36"/>
    </row>
    <row r="196" spans="7:8">
      <c r="G196" s="36"/>
    </row>
    <row r="197" spans="7:8">
      <c r="G197" s="36"/>
    </row>
    <row r="198" spans="7:8">
      <c r="G198" s="36"/>
    </row>
    <row r="199" spans="7:8">
      <c r="G199" s="36"/>
    </row>
    <row r="200" spans="7:8">
      <c r="G200" s="36"/>
    </row>
    <row r="201" spans="7:8">
      <c r="G201" s="36"/>
    </row>
    <row r="202" spans="7:8">
      <c r="G202" s="36" t="str">
        <f>IF($C202="","",VLOOKUP(基本登録情報!$C$7,登録データ!$I$3:$L$102,3,FALSE))</f>
        <v/>
      </c>
      <c r="H202" s="36" t="str">
        <f ca="1">IF($C202="","",VLOOKUP(OFFSET(男子様式!$L$18,3*A202,0),登録データ!AM204:AN250,2,FALSE))</f>
        <v/>
      </c>
    </row>
    <row r="203" spans="7:8">
      <c r="G203" s="36" t="str">
        <f>IF($C203="","",VLOOKUP(基本登録情報!$C$7,登録データ!$I$3:$L$102,3,FALSE))</f>
        <v/>
      </c>
      <c r="H203" s="36" t="str">
        <f ca="1">IF($C203="","",VLOOKUP(OFFSET(男子様式!$L$18,3*A203,0),登録データ!AM205:AN251,2,FALSE))</f>
        <v/>
      </c>
    </row>
    <row r="204" spans="7:8">
      <c r="G204" s="36" t="str">
        <f>IF($C204="","",VLOOKUP(基本登録情報!$C$7,登録データ!$I$3:$L$102,3,FALSE))</f>
        <v/>
      </c>
      <c r="H204" s="36" t="str">
        <f ca="1">IF($C204="","",VLOOKUP(OFFSET(男子様式!$L$18,3*A204,0),登録データ!AM206:AN252,2,FALSE))</f>
        <v/>
      </c>
    </row>
    <row r="205" spans="7:8">
      <c r="G205" s="36" t="str">
        <f>IF($C205="","",VLOOKUP(基本登録情報!$C$7,登録データ!$I$3:$L$102,3,FALSE))</f>
        <v/>
      </c>
      <c r="H205" s="36" t="str">
        <f ca="1">IF($C205="","",VLOOKUP(OFFSET(男子様式!$L$18,3*A205,0),登録データ!AM207:AN253,2,FALSE))</f>
        <v/>
      </c>
    </row>
    <row r="206" spans="7:8">
      <c r="G206" s="36" t="str">
        <f>IF($C206="","",VLOOKUP(基本登録情報!$C$7,登録データ!$I$3:$L$102,3,FALSE))</f>
        <v/>
      </c>
      <c r="H206" s="36" t="str">
        <f ca="1">IF($C206="","",VLOOKUP(OFFSET(男子様式!$L$18,3*A206,0),登録データ!AM208:AN254,2,FALSE))</f>
        <v/>
      </c>
    </row>
    <row r="207" spans="7:8">
      <c r="G207" s="36" t="str">
        <f>IF($C207="","",VLOOKUP(基本登録情報!$C$7,登録データ!$I$3:$L$102,3,FALSE))</f>
        <v/>
      </c>
      <c r="H207" s="36" t="str">
        <f ca="1">IF($C207="","",VLOOKUP(OFFSET(男子様式!$L$18,3*A207,0),登録データ!AM209:AN255,2,FALSE))</f>
        <v/>
      </c>
    </row>
    <row r="208" spans="7:8">
      <c r="G208" s="36" t="str">
        <f>IF($C208="","",VLOOKUP(基本登録情報!$C$7,登録データ!$I$3:$L$102,3,FALSE))</f>
        <v/>
      </c>
      <c r="H208" s="36" t="str">
        <f ca="1">IF($C208="","",VLOOKUP(OFFSET(男子様式!$L$18,3*A208,0),登録データ!AM210:AN256,2,FALSE))</f>
        <v/>
      </c>
    </row>
    <row r="209" spans="7:8">
      <c r="G209" s="36" t="str">
        <f>IF($C209="","",VLOOKUP(基本登録情報!$C$7,登録データ!$I$3:$L$102,3,FALSE))</f>
        <v/>
      </c>
      <c r="H209" s="36" t="str">
        <f ca="1">IF($C209="","",VLOOKUP(OFFSET(男子様式!$L$18,3*A209,0),登録データ!AM211:AN257,2,FALSE))</f>
        <v/>
      </c>
    </row>
    <row r="210" spans="7:8">
      <c r="G210" s="36" t="str">
        <f>IF($C210="","",VLOOKUP(基本登録情報!$C$7,登録データ!$I$3:$L$102,3,FALSE))</f>
        <v/>
      </c>
      <c r="H210" s="36" t="str">
        <f ca="1">IF($C210="","",VLOOKUP(OFFSET(男子様式!$L$18,3*A210,0),登録データ!AM212:AN258,2,FALSE))</f>
        <v/>
      </c>
    </row>
    <row r="211" spans="7:8">
      <c r="G211" s="36" t="str">
        <f>IF($C211="","",VLOOKUP(基本登録情報!$C$7,登録データ!$I$3:$L$102,3,FALSE))</f>
        <v/>
      </c>
      <c r="H211" s="36" t="str">
        <f ca="1">IF($C211="","",VLOOKUP(OFFSET(男子様式!$L$18,3*A211,0),登録データ!AM213:AN259,2,FALSE))</f>
        <v/>
      </c>
    </row>
    <row r="212" spans="7:8">
      <c r="G212" s="36" t="str">
        <f>IF($C212="","",VLOOKUP(基本登録情報!$C$7,登録データ!$I$3:$L$102,3,FALSE))</f>
        <v/>
      </c>
      <c r="H212" s="36" t="str">
        <f ca="1">IF($C212="","",VLOOKUP(OFFSET(男子様式!$L$18,3*A212,0),登録データ!AM214:AN260,2,FALSE))</f>
        <v/>
      </c>
    </row>
    <row r="213" spans="7:8">
      <c r="G213" s="36" t="str">
        <f>IF($C213="","",VLOOKUP(基本登録情報!$C$7,登録データ!$I$3:$L$102,3,FALSE))</f>
        <v/>
      </c>
      <c r="H213" s="36" t="str">
        <f ca="1">IF($C213="","",VLOOKUP(OFFSET(男子様式!$L$18,3*A213,0),登録データ!AM215:AN261,2,FALSE))</f>
        <v/>
      </c>
    </row>
    <row r="214" spans="7:8">
      <c r="G214" s="36" t="str">
        <f>IF($C214="","",VLOOKUP(基本登録情報!$C$7,登録データ!$I$3:$L$102,3,FALSE))</f>
        <v/>
      </c>
      <c r="H214" s="36" t="str">
        <f ca="1">IF($C214="","",VLOOKUP(OFFSET(男子様式!$L$18,3*A214,0),登録データ!AM216:AN262,2,FALSE))</f>
        <v/>
      </c>
    </row>
    <row r="215" spans="7:8">
      <c r="G215" s="36" t="str">
        <f>IF($C215="","",VLOOKUP(基本登録情報!$C$7,登録データ!$I$3:$L$102,3,FALSE))</f>
        <v/>
      </c>
      <c r="H215" s="36" t="str">
        <f ca="1">IF($C215="","",VLOOKUP(OFFSET(男子様式!$L$18,3*A215,0),登録データ!AM217:AN263,2,FALSE))</f>
        <v/>
      </c>
    </row>
    <row r="216" spans="7:8">
      <c r="G216" s="36" t="str">
        <f>IF($C216="","",VLOOKUP(基本登録情報!$C$7,登録データ!$I$3:$L$102,3,FALSE))</f>
        <v/>
      </c>
      <c r="H216" s="36" t="str">
        <f ca="1">IF($C216="","",VLOOKUP(OFFSET(男子様式!$L$18,3*A216,0),登録データ!AM218:AN264,2,FALSE))</f>
        <v/>
      </c>
    </row>
    <row r="217" spans="7:8">
      <c r="G217" s="36" t="str">
        <f>IF($C217="","",VLOOKUP(基本登録情報!$C$7,登録データ!$I$3:$L$102,3,FALSE))</f>
        <v/>
      </c>
      <c r="H217" s="36" t="str">
        <f ca="1">IF($C217="","",VLOOKUP(OFFSET(男子様式!$L$18,3*A217,0),登録データ!AM219:AN265,2,FALSE))</f>
        <v/>
      </c>
    </row>
    <row r="218" spans="7:8">
      <c r="G218" s="36" t="str">
        <f>IF($C218="","",VLOOKUP(基本登録情報!$C$7,登録データ!$I$3:$L$102,3,FALSE))</f>
        <v/>
      </c>
      <c r="H218" s="36" t="str">
        <f ca="1">IF($C218="","",VLOOKUP(OFFSET(男子様式!$L$18,3*A218,0),登録データ!AM220:AN266,2,FALSE))</f>
        <v/>
      </c>
    </row>
    <row r="219" spans="7:8">
      <c r="G219" s="36" t="str">
        <f>IF($C219="","",VLOOKUP(基本登録情報!$C$7,登録データ!$I$3:$L$102,3,FALSE))</f>
        <v/>
      </c>
      <c r="H219" s="36" t="str">
        <f ca="1">IF($C219="","",VLOOKUP(OFFSET(男子様式!$L$18,3*A219,0),登録データ!AM221:AN267,2,FALSE))</f>
        <v/>
      </c>
    </row>
    <row r="220" spans="7:8">
      <c r="G220" s="36" t="str">
        <f>IF($C220="","",VLOOKUP(基本登録情報!$C$7,登録データ!$I$3:$L$102,3,FALSE))</f>
        <v/>
      </c>
      <c r="H220" s="36" t="str">
        <f ca="1">IF($C220="","",VLOOKUP(OFFSET(男子様式!$L$18,3*A220,0),登録データ!AM222:AN268,2,FALSE))</f>
        <v/>
      </c>
    </row>
    <row r="221" spans="7:8">
      <c r="G221" s="36" t="str">
        <f>IF($C221="","",VLOOKUP(基本登録情報!$C$7,登録データ!$I$3:$L$102,3,FALSE))</f>
        <v/>
      </c>
      <c r="H221" s="36" t="str">
        <f ca="1">IF($C221="","",VLOOKUP(OFFSET(男子様式!$L$18,3*A221,0),登録データ!AM223:AN269,2,FALSE))</f>
        <v/>
      </c>
    </row>
    <row r="222" spans="7:8">
      <c r="G222" s="36" t="str">
        <f>IF($C222="","",VLOOKUP(基本登録情報!$C$7,登録データ!$I$3:$L$102,3,FALSE))</f>
        <v/>
      </c>
      <c r="H222" s="36" t="str">
        <f ca="1">IF($C222="","",VLOOKUP(OFFSET(男子様式!$L$18,3*A222,0),登録データ!AM224:AN270,2,FALSE))</f>
        <v/>
      </c>
    </row>
    <row r="223" spans="7:8">
      <c r="G223" s="36" t="str">
        <f>IF($C223="","",VLOOKUP(基本登録情報!$C$7,登録データ!$I$3:$L$102,3,FALSE))</f>
        <v/>
      </c>
      <c r="H223" s="36" t="str">
        <f ca="1">IF($C223="","",VLOOKUP(OFFSET(男子様式!$L$18,3*A223,0),登録データ!AM225:AN271,2,FALSE))</f>
        <v/>
      </c>
    </row>
    <row r="224" spans="7:8">
      <c r="G224" s="36" t="str">
        <f>IF($C224="","",VLOOKUP(基本登録情報!$C$7,登録データ!$I$3:$L$102,3,FALSE))</f>
        <v/>
      </c>
      <c r="H224" s="36" t="str">
        <f ca="1">IF($C224="","",VLOOKUP(OFFSET(男子様式!$L$18,3*A224,0),登録データ!AM226:AN272,2,FALSE))</f>
        <v/>
      </c>
    </row>
    <row r="225" spans="7:8">
      <c r="G225" s="36" t="str">
        <f>IF($C225="","",VLOOKUP(基本登録情報!$C$7,登録データ!$I$3:$L$102,3,FALSE))</f>
        <v/>
      </c>
      <c r="H225" s="36" t="str">
        <f ca="1">IF($C225="","",VLOOKUP(OFFSET(男子様式!$L$18,3*A225,0),登録データ!AM227:AN273,2,FALSE))</f>
        <v/>
      </c>
    </row>
    <row r="226" spans="7:8">
      <c r="G226" s="36" t="str">
        <f>IF($C226="","",VLOOKUP(基本登録情報!$C$7,登録データ!$I$3:$L$102,3,FALSE))</f>
        <v/>
      </c>
      <c r="H226" s="36" t="str">
        <f ca="1">IF($C226="","",VLOOKUP(OFFSET(男子様式!$L$18,3*A226,0),登録データ!AM228:AN274,2,FALSE))</f>
        <v/>
      </c>
    </row>
    <row r="227" spans="7:8">
      <c r="G227" s="36" t="str">
        <f>IF($C227="","",VLOOKUP(基本登録情報!$C$7,登録データ!$I$3:$L$102,3,FALSE))</f>
        <v/>
      </c>
      <c r="H227" s="36" t="str">
        <f ca="1">IF($C227="","",VLOOKUP(OFFSET(男子様式!$L$18,3*A227,0),登録データ!AM229:AN275,2,FALSE))</f>
        <v/>
      </c>
    </row>
    <row r="228" spans="7:8">
      <c r="G228" s="36" t="str">
        <f>IF($C228="","",VLOOKUP(基本登録情報!$C$7,登録データ!$I$3:$L$102,3,FALSE))</f>
        <v/>
      </c>
      <c r="H228" s="36" t="str">
        <f ca="1">IF($C228="","",VLOOKUP(OFFSET(男子様式!$L$18,3*A228,0),登録データ!AM230:AN276,2,FALSE))</f>
        <v/>
      </c>
    </row>
    <row r="229" spans="7:8">
      <c r="G229" s="36" t="str">
        <f>IF($C229="","",VLOOKUP(基本登録情報!$C$7,登録データ!$I$3:$L$102,3,FALSE))</f>
        <v/>
      </c>
      <c r="H229" s="36" t="str">
        <f ca="1">IF($C229="","",VLOOKUP(OFFSET(男子様式!$L$18,3*A229,0),登録データ!AM231:AN277,2,FALSE))</f>
        <v/>
      </c>
    </row>
    <row r="230" spans="7:8">
      <c r="G230" s="36" t="str">
        <f>IF($C230="","",VLOOKUP(基本登録情報!$C$7,登録データ!$I$3:$L$102,3,FALSE))</f>
        <v/>
      </c>
      <c r="H230" s="36" t="str">
        <f ca="1">IF($C230="","",VLOOKUP(OFFSET(男子様式!$L$18,3*A230,0),登録データ!AM232:AN278,2,FALSE))</f>
        <v/>
      </c>
    </row>
    <row r="231" spans="7:8">
      <c r="G231" s="36" t="str">
        <f>IF($C231="","",VLOOKUP(基本登録情報!$C$7,登録データ!$I$3:$L$102,3,FALSE))</f>
        <v/>
      </c>
      <c r="H231" s="36" t="str">
        <f ca="1">IF($C231="","",VLOOKUP(OFFSET(男子様式!$L$18,3*A231,0),登録データ!AM233:AN279,2,FALSE))</f>
        <v/>
      </c>
    </row>
    <row r="232" spans="7:8">
      <c r="G232" s="36" t="str">
        <f>IF($C232="","",VLOOKUP(基本登録情報!$C$7,登録データ!$I$3:$L$102,3,FALSE))</f>
        <v/>
      </c>
      <c r="H232" s="36" t="str">
        <f ca="1">IF($C232="","",VLOOKUP(OFFSET(男子様式!$L$18,3*A232,0),登録データ!AM234:AN280,2,FALSE))</f>
        <v/>
      </c>
    </row>
    <row r="233" spans="7:8">
      <c r="G233" s="36" t="str">
        <f>IF($C233="","",VLOOKUP(基本登録情報!$C$7,登録データ!$I$3:$L$102,3,FALSE))</f>
        <v/>
      </c>
      <c r="H233" s="36" t="str">
        <f ca="1">IF($C233="","",VLOOKUP(OFFSET(男子様式!$L$18,3*A233,0),登録データ!AM235:AN281,2,FALSE))</f>
        <v/>
      </c>
    </row>
    <row r="234" spans="7:8">
      <c r="G234" s="36" t="str">
        <f>IF($C234="","",VLOOKUP(基本登録情報!$C$7,登録データ!$I$3:$L$102,3,FALSE))</f>
        <v/>
      </c>
      <c r="H234" s="36" t="str">
        <f ca="1">IF($C234="","",VLOOKUP(OFFSET(男子様式!$L$18,3*A234,0),登録データ!AM236:AN282,2,FALSE))</f>
        <v/>
      </c>
    </row>
    <row r="235" spans="7:8">
      <c r="G235" s="36" t="str">
        <f>IF($C235="","",VLOOKUP(基本登録情報!$C$7,登録データ!$I$3:$L$102,3,FALSE))</f>
        <v/>
      </c>
      <c r="H235" s="36" t="str">
        <f ca="1">IF($C235="","",VLOOKUP(OFFSET(男子様式!$L$18,3*A235,0),登録データ!AM237:AN283,2,FALSE))</f>
        <v/>
      </c>
    </row>
    <row r="236" spans="7:8">
      <c r="G236" s="36" t="str">
        <f>IF($C236="","",VLOOKUP(基本登録情報!$C$7,登録データ!$I$3:$L$102,3,FALSE))</f>
        <v/>
      </c>
      <c r="H236" s="36" t="str">
        <f ca="1">IF($C236="","",VLOOKUP(OFFSET(男子様式!$L$18,3*A236,0),登録データ!AM238:AN284,2,FALSE))</f>
        <v/>
      </c>
    </row>
    <row r="237" spans="7:8">
      <c r="G237" s="36" t="str">
        <f>IF($C237="","",VLOOKUP(基本登録情報!$C$7,登録データ!$I$3:$L$102,3,FALSE))</f>
        <v/>
      </c>
      <c r="H237" s="36" t="str">
        <f ca="1">IF($C237="","",VLOOKUP(OFFSET(男子様式!$L$18,3*A237,0),登録データ!AM239:AN285,2,FALSE))</f>
        <v/>
      </c>
    </row>
    <row r="238" spans="7:8">
      <c r="G238" s="36" t="str">
        <f>IF($C238="","",VLOOKUP(基本登録情報!$C$7,登録データ!$I$3:$L$102,3,FALSE))</f>
        <v/>
      </c>
      <c r="H238" s="36" t="str">
        <f ca="1">IF($C238="","",VLOOKUP(OFFSET(男子様式!$L$18,3*A238,0),登録データ!AM240:AN286,2,FALSE))</f>
        <v/>
      </c>
    </row>
    <row r="239" spans="7:8">
      <c r="G239" s="36" t="str">
        <f>IF($C239="","",VLOOKUP(基本登録情報!$C$7,登録データ!$I$3:$L$102,3,FALSE))</f>
        <v/>
      </c>
      <c r="H239" s="36" t="str">
        <f ca="1">IF($C239="","",VLOOKUP(OFFSET(男子様式!$L$18,3*A239,0),登録データ!AM241:AN287,2,FALSE))</f>
        <v/>
      </c>
    </row>
    <row r="240" spans="7:8">
      <c r="G240" s="36" t="str">
        <f>IF($C240="","",VLOOKUP(基本登録情報!$C$7,登録データ!$I$3:$L$102,3,FALSE))</f>
        <v/>
      </c>
      <c r="H240" s="36" t="str">
        <f ca="1">IF($C240="","",VLOOKUP(OFFSET(男子様式!$L$18,3*A240,0),登録データ!AM242:AN288,2,FALSE))</f>
        <v/>
      </c>
    </row>
    <row r="241" spans="7:8">
      <c r="G241" s="36" t="str">
        <f>IF($C241="","",VLOOKUP(基本登録情報!$C$7,登録データ!$I$3:$L$102,3,FALSE))</f>
        <v/>
      </c>
      <c r="H241" s="36" t="str">
        <f ca="1">IF($C241="","",VLOOKUP(OFFSET(男子様式!$L$18,3*A241,0),登録データ!AM243:AN289,2,FALSE))</f>
        <v/>
      </c>
    </row>
    <row r="242" spans="7:8">
      <c r="G242" s="36" t="str">
        <f>IF($C242="","",VLOOKUP(基本登録情報!$C$7,登録データ!$I$3:$L$102,3,FALSE))</f>
        <v/>
      </c>
    </row>
    <row r="243" spans="7:8">
      <c r="G243" s="36" t="str">
        <f>IF($C243="","",VLOOKUP(基本登録情報!$C$7,登録データ!$I$3:$L$102,3,FALSE))</f>
        <v/>
      </c>
    </row>
    <row r="244" spans="7:8">
      <c r="G244" s="36" t="str">
        <f>IF($C244="","",VLOOKUP(基本登録情報!$C$7,登録データ!$I$3:$L$102,3,FALSE))</f>
        <v/>
      </c>
    </row>
    <row r="245" spans="7:8">
      <c r="G245" s="36" t="str">
        <f>IF($C245="","",VLOOKUP(基本登録情報!$C$7,登録データ!$I$3:$L$102,3,FALSE))</f>
        <v/>
      </c>
    </row>
    <row r="246" spans="7:8">
      <c r="G246" s="36" t="str">
        <f>IF($C246="","",VLOOKUP(基本登録情報!$C$7,登録データ!$I$3:$L$102,3,FALSE))</f>
        <v/>
      </c>
    </row>
    <row r="247" spans="7:8">
      <c r="G247" s="36" t="str">
        <f>IF($C247="","",VLOOKUP(基本登録情報!$C$7,登録データ!$I$3:$L$102,3,FALSE))</f>
        <v/>
      </c>
    </row>
    <row r="248" spans="7:8">
      <c r="G248" s="36" t="str">
        <f>IF($C248="","",VLOOKUP(基本登録情報!$C$7,登録データ!$I$3:$L$102,3,FALSE))</f>
        <v/>
      </c>
    </row>
    <row r="249" spans="7:8">
      <c r="G249" s="36" t="str">
        <f>IF($C249="","",VLOOKUP(基本登録情報!$C$7,登録データ!$I$3:$L$102,3,FALSE))</f>
        <v/>
      </c>
    </row>
    <row r="250" spans="7:8">
      <c r="G250" s="36" t="str">
        <f>IF($C250="","",VLOOKUP(基本登録情報!$C$7,登録データ!$I$3:$L$102,3,FALSE))</f>
        <v/>
      </c>
    </row>
    <row r="251" spans="7:8">
      <c r="G251" s="36" t="str">
        <f>IF($C251="","",VLOOKUP(基本登録情報!$C$7,登録データ!$I$3:$L$102,3,FALSE))</f>
        <v/>
      </c>
    </row>
    <row r="252" spans="7:8">
      <c r="G252" s="36" t="str">
        <f>IF($C252="","",VLOOKUP(基本登録情報!$C$7,登録データ!$I$3:$L$102,3,FALSE))</f>
        <v/>
      </c>
    </row>
    <row r="253" spans="7:8">
      <c r="G253" s="36" t="str">
        <f>IF($C253="","",VLOOKUP(基本登録情報!$C$7,登録データ!$I$3:$L$102,3,FALSE))</f>
        <v/>
      </c>
    </row>
    <row r="254" spans="7:8">
      <c r="G254" s="36" t="str">
        <f>IF($C254="","",VLOOKUP(基本登録情報!$C$7,登録データ!$I$3:$L$102,3,FALSE))</f>
        <v/>
      </c>
    </row>
    <row r="255" spans="7:8">
      <c r="G255" s="36" t="str">
        <f>IF($C255="","",VLOOKUP(基本登録情報!$C$7,登録データ!$I$3:$L$102,3,FALSE))</f>
        <v/>
      </c>
    </row>
    <row r="256" spans="7:8">
      <c r="G256" s="36" t="str">
        <f>IF($C256="","",VLOOKUP(基本登録情報!$C$7,登録データ!$I$3:$L$102,3,FALSE))</f>
        <v/>
      </c>
    </row>
    <row r="257" spans="7:7">
      <c r="G257" s="36" t="str">
        <f>IF($C257="","",VLOOKUP(基本登録情報!$C$7,登録データ!$I$3:$L$102,3,FALSE))</f>
        <v/>
      </c>
    </row>
    <row r="258" spans="7:7">
      <c r="G258" s="36" t="str">
        <f>IF($C258="","",VLOOKUP(基本登録情報!$C$7,登録データ!$I$3:$L$102,3,FALSE))</f>
        <v/>
      </c>
    </row>
    <row r="259" spans="7:7">
      <c r="G259" s="36" t="str">
        <f>IF($C259="","",VLOOKUP(基本登録情報!$C$7,登録データ!$I$3:$L$102,3,FALSE))</f>
        <v/>
      </c>
    </row>
    <row r="260" spans="7:7">
      <c r="G260" s="36" t="str">
        <f>IF($C260="","",VLOOKUP(基本登録情報!$C$7,登録データ!$I$3:$L$102,3,FALSE))</f>
        <v/>
      </c>
    </row>
    <row r="261" spans="7:7">
      <c r="G261" s="36" t="str">
        <f>IF($C261="","",VLOOKUP(基本登録情報!$C$7,登録データ!$I$3:$L$102,3,FALSE))</f>
        <v/>
      </c>
    </row>
    <row r="262" spans="7:7">
      <c r="G262" s="36" t="str">
        <f>IF($C262="","",VLOOKUP(基本登録情報!$C$7,登録データ!$I$3:$L$102,3,FALSE))</f>
        <v/>
      </c>
    </row>
    <row r="263" spans="7:7">
      <c r="G263" s="36" t="str">
        <f>IF($C263="","",VLOOKUP(基本登録情報!$C$7,登録データ!$I$3:$L$102,3,FALSE))</f>
        <v/>
      </c>
    </row>
    <row r="264" spans="7:7">
      <c r="G264" s="36" t="str">
        <f>IF($C264="","",VLOOKUP(基本登録情報!$C$7,登録データ!$I$3:$L$102,3,FALSE))</f>
        <v/>
      </c>
    </row>
    <row r="265" spans="7:7">
      <c r="G265" s="36" t="str">
        <f>IF($C265="","",VLOOKUP(基本登録情報!$C$7,登録データ!$I$3:$L$102,3,FALSE))</f>
        <v/>
      </c>
    </row>
    <row r="266" spans="7:7">
      <c r="G266" s="36" t="str">
        <f>IF($C266="","",VLOOKUP(基本登録情報!$C$7,登録データ!$I$3:$L$102,3,FALSE))</f>
        <v/>
      </c>
    </row>
    <row r="267" spans="7:7">
      <c r="G267" s="36" t="str">
        <f>IF($C267="","",VLOOKUP(基本登録情報!$C$7,登録データ!$I$3:$L$102,3,FALSE))</f>
        <v/>
      </c>
    </row>
    <row r="268" spans="7:7">
      <c r="G268" s="36" t="str">
        <f>IF($C268="","",VLOOKUP(基本登録情報!$C$7,登録データ!$I$3:$L$102,3,FALSE))</f>
        <v/>
      </c>
    </row>
    <row r="269" spans="7:7">
      <c r="G269" s="36" t="str">
        <f>IF($C269="","",VLOOKUP(基本登録情報!$C$7,登録データ!$I$3:$L$102,3,FALSE))</f>
        <v/>
      </c>
    </row>
    <row r="270" spans="7:7">
      <c r="G270" s="36" t="str">
        <f>IF($C270="","",VLOOKUP(基本登録情報!$C$7,登録データ!$I$3:$L$102,3,FALSE))</f>
        <v/>
      </c>
    </row>
    <row r="271" spans="7:7">
      <c r="G271" s="36" t="str">
        <f>IF($C271="","",VLOOKUP(基本登録情報!$C$7,登録データ!$I$3:$L$102,3,FALSE))</f>
        <v/>
      </c>
    </row>
    <row r="272" spans="7:7">
      <c r="G272" s="36" t="str">
        <f>IF($C272="","",VLOOKUP(基本登録情報!$C$7,登録データ!$I$3:$L$102,3,FALSE))</f>
        <v/>
      </c>
    </row>
    <row r="273" spans="7:7">
      <c r="G273" s="36" t="str">
        <f>IF($C273="","",VLOOKUP(基本登録情報!$C$7,登録データ!$I$3:$L$102,3,FALSE))</f>
        <v/>
      </c>
    </row>
    <row r="274" spans="7:7">
      <c r="G274" s="36" t="str">
        <f>IF($C274="","",VLOOKUP(基本登録情報!$C$7,登録データ!$I$3:$L$102,3,FALSE))</f>
        <v/>
      </c>
    </row>
    <row r="275" spans="7:7">
      <c r="G275" s="36" t="str">
        <f>IF($C275="","",VLOOKUP(基本登録情報!$C$7,登録データ!$I$3:$L$102,3,FALSE))</f>
        <v/>
      </c>
    </row>
    <row r="276" spans="7:7">
      <c r="G276" s="36" t="str">
        <f>IF($C276="","",VLOOKUP(基本登録情報!$C$7,登録データ!$I$3:$L$102,3,FALSE))</f>
        <v/>
      </c>
    </row>
    <row r="277" spans="7:7">
      <c r="G277" s="36" t="str">
        <f>IF($C277="","",VLOOKUP(基本登録情報!$C$7,登録データ!$I$3:$L$102,3,FALSE))</f>
        <v/>
      </c>
    </row>
    <row r="278" spans="7:7">
      <c r="G278" s="36" t="str">
        <f>IF($C278="","",VLOOKUP(基本登録情報!$C$7,登録データ!$I$3:$L$102,3,FALSE))</f>
        <v/>
      </c>
    </row>
    <row r="279" spans="7:7">
      <c r="G279" s="36" t="str">
        <f>IF($C279="","",VLOOKUP(基本登録情報!$C$7,登録データ!$I$3:$L$102,3,FALSE))</f>
        <v/>
      </c>
    </row>
    <row r="280" spans="7:7">
      <c r="G280" s="36" t="str">
        <f>IF($C280="","",VLOOKUP(基本登録情報!$C$7,登録データ!$I$3:$L$102,3,FALSE))</f>
        <v/>
      </c>
    </row>
    <row r="281" spans="7:7">
      <c r="G281" s="36" t="str">
        <f>IF($C281="","",VLOOKUP(基本登録情報!$C$7,登録データ!$I$3:$L$102,3,FALSE))</f>
        <v/>
      </c>
    </row>
    <row r="282" spans="7:7">
      <c r="G282" s="36" t="str">
        <f>IF($C282="","",VLOOKUP(基本登録情報!$C$7,登録データ!$I$3:$L$102,3,FALSE))</f>
        <v/>
      </c>
    </row>
    <row r="283" spans="7:7">
      <c r="G283" s="36" t="str">
        <f>IF($C283="","",VLOOKUP(基本登録情報!$C$7,登録データ!$I$3:$L$102,3,FALSE))</f>
        <v/>
      </c>
    </row>
    <row r="284" spans="7:7">
      <c r="G284" s="36" t="str">
        <f>IF($C284="","",VLOOKUP(基本登録情報!$C$7,登録データ!$I$3:$L$102,3,FALSE))</f>
        <v/>
      </c>
    </row>
    <row r="285" spans="7:7">
      <c r="G285" s="36" t="str">
        <f>IF($C285="","",VLOOKUP(基本登録情報!$C$7,登録データ!$I$3:$L$102,3,FALSE))</f>
        <v/>
      </c>
    </row>
    <row r="286" spans="7:7">
      <c r="G286" s="36" t="str">
        <f>IF($C286="","",VLOOKUP(基本登録情報!$C$7,登録データ!$I$3:$L$102,3,FALSE))</f>
        <v/>
      </c>
    </row>
    <row r="287" spans="7:7">
      <c r="G287" s="36" t="str">
        <f>IF($C287="","",VLOOKUP(基本登録情報!$C$7,登録データ!$I$3:$L$102,3,FALSE))</f>
        <v/>
      </c>
    </row>
    <row r="288" spans="7:7">
      <c r="G288" s="36" t="str">
        <f>IF($C288="","",VLOOKUP(基本登録情報!$C$7,登録データ!$I$3:$L$102,3,FALSE))</f>
        <v/>
      </c>
    </row>
    <row r="289" spans="7:7">
      <c r="G289" s="36" t="str">
        <f>IF($C289="","",VLOOKUP(基本登録情報!$C$7,登録データ!$I$3:$L$102,3,FALSE))</f>
        <v/>
      </c>
    </row>
    <row r="290" spans="7:7">
      <c r="G290" s="36" t="str">
        <f>IF($C290="","",VLOOKUP(基本登録情報!$C$7,登録データ!$I$3:$L$102,3,FALSE))</f>
        <v/>
      </c>
    </row>
    <row r="291" spans="7:7">
      <c r="G291" s="36" t="str">
        <f>IF($C291="","",VLOOKUP(基本登録情報!$C$7,登録データ!$I$3:$L$102,3,FALSE))</f>
        <v/>
      </c>
    </row>
    <row r="292" spans="7:7">
      <c r="G292" s="36" t="str">
        <f>IF($C292="","",VLOOKUP(基本登録情報!$C$7,登録データ!$I$3:$L$102,3,FALSE))</f>
        <v/>
      </c>
    </row>
    <row r="293" spans="7:7">
      <c r="G293" s="36" t="str">
        <f>IF($C293="","",VLOOKUP(基本登録情報!$C$7,登録データ!$I$3:$L$102,3,FALSE))</f>
        <v/>
      </c>
    </row>
    <row r="294" spans="7:7">
      <c r="G294" s="36" t="str">
        <f>IF($C294="","",VLOOKUP(基本登録情報!$C$7,登録データ!$I$3:$L$102,3,FALSE))</f>
        <v/>
      </c>
    </row>
    <row r="295" spans="7:7">
      <c r="G295" s="36" t="str">
        <f>IF($C295="","",VLOOKUP(基本登録情報!$C$7,登録データ!$I$3:$L$102,3,FALSE))</f>
        <v/>
      </c>
    </row>
    <row r="296" spans="7:7">
      <c r="G296" s="36" t="str">
        <f>IF($C296="","",VLOOKUP(基本登録情報!$C$7,登録データ!$I$3:$L$102,3,FALSE))</f>
        <v/>
      </c>
    </row>
    <row r="297" spans="7:7">
      <c r="G297" s="36" t="str">
        <f>IF($C297="","",VLOOKUP(基本登録情報!$C$7,登録データ!$I$3:$L$102,3,FALSE))</f>
        <v/>
      </c>
    </row>
    <row r="298" spans="7:7">
      <c r="G298" s="36" t="str">
        <f>IF($C298="","",VLOOKUP(基本登録情報!$C$7,登録データ!$I$3:$L$102,3,FALSE))</f>
        <v/>
      </c>
    </row>
    <row r="299" spans="7:7">
      <c r="G299" s="36" t="str">
        <f>IF($C299="","",VLOOKUP(基本登録情報!$C$7,登録データ!$I$3:$L$102,3,FALSE))</f>
        <v/>
      </c>
    </row>
    <row r="300" spans="7:7">
      <c r="G300" s="36" t="str">
        <f>IF($C300="","",VLOOKUP(基本登録情報!$C$7,登録データ!$I$3:$L$102,3,FALSE))</f>
        <v/>
      </c>
    </row>
    <row r="301" spans="7:7">
      <c r="G301" s="36" t="str">
        <f>IF($C301="","",VLOOKUP(基本登録情報!$C$7,登録データ!$I$3:$L$102,3,FALSE))</f>
        <v/>
      </c>
    </row>
    <row r="302" spans="7:7">
      <c r="G302" s="36" t="str">
        <f>IF($C302="","",VLOOKUP(基本登録情報!$C$7,登録データ!$I$3:$L$102,3,FALSE))</f>
        <v/>
      </c>
    </row>
    <row r="303" spans="7:7">
      <c r="G303" s="36" t="str">
        <f>IF($C303="","",VLOOKUP(基本登録情報!$C$7,登録データ!$I$3:$L$102,3,FALSE))</f>
        <v/>
      </c>
    </row>
    <row r="304" spans="7:7">
      <c r="G304" s="36" t="str">
        <f>IF($C304="","",VLOOKUP(基本登録情報!$C$7,登録データ!$I$3:$L$102,3,FALSE))</f>
        <v/>
      </c>
    </row>
    <row r="305" spans="7:7">
      <c r="G305" s="36" t="str">
        <f>IF($C305="","",VLOOKUP(基本登録情報!$C$7,登録データ!$I$3:$L$102,3,FALSE))</f>
        <v/>
      </c>
    </row>
    <row r="306" spans="7:7">
      <c r="G306" s="36" t="str">
        <f>IF($C306="","",VLOOKUP(基本登録情報!$C$7,登録データ!$I$3:$L$102,3,FALSE))</f>
        <v/>
      </c>
    </row>
    <row r="307" spans="7:7">
      <c r="G307" s="36" t="str">
        <f>IF($C307="","",VLOOKUP(基本登録情報!$C$7,登録データ!$I$3:$L$102,3,FALSE))</f>
        <v/>
      </c>
    </row>
    <row r="308" spans="7:7">
      <c r="G308" s="36" t="str">
        <f>IF($C308="","",VLOOKUP(基本登録情報!$C$7,登録データ!$I$3:$L$102,3,FALSE))</f>
        <v/>
      </c>
    </row>
    <row r="309" spans="7:7">
      <c r="G309" s="36" t="str">
        <f>IF($C309="","",VLOOKUP(基本登録情報!$C$7,登録データ!$I$3:$L$102,3,FALSE))</f>
        <v/>
      </c>
    </row>
    <row r="310" spans="7:7">
      <c r="G310" s="36" t="str">
        <f>IF($C310="","",VLOOKUP(基本登録情報!$C$7,登録データ!$I$3:$L$102,3,FALSE))</f>
        <v/>
      </c>
    </row>
    <row r="311" spans="7:7">
      <c r="G311" s="36" t="str">
        <f>IF($C311="","",VLOOKUP(基本登録情報!$C$7,登録データ!$I$3:$L$102,3,FALSE))</f>
        <v/>
      </c>
    </row>
    <row r="312" spans="7:7">
      <c r="G312" s="36" t="str">
        <f>IF($C312="","",VLOOKUP(基本登録情報!$C$7,登録データ!$I$3:$L$102,3,FALSE))</f>
        <v/>
      </c>
    </row>
    <row r="313" spans="7:7">
      <c r="G313" s="36" t="str">
        <f>IF($C313="","",VLOOKUP(基本登録情報!$C$7,登録データ!$I$3:$L$102,3,FALSE))</f>
        <v/>
      </c>
    </row>
    <row r="314" spans="7:7">
      <c r="G314" s="36" t="str">
        <f>IF($C314="","",VLOOKUP(基本登録情報!$C$7,登録データ!$I$3:$L$102,3,FALSE))</f>
        <v/>
      </c>
    </row>
    <row r="315" spans="7:7">
      <c r="G315" s="36" t="str">
        <f>IF($C315="","",VLOOKUP(基本登録情報!$C$7,登録データ!$I$3:$L$102,3,FALSE))</f>
        <v/>
      </c>
    </row>
    <row r="316" spans="7:7">
      <c r="G316" s="36" t="str">
        <f>IF($C316="","",VLOOKUP(基本登録情報!$C$7,登録データ!$I$3:$L$102,3,FALSE))</f>
        <v/>
      </c>
    </row>
    <row r="317" spans="7:7">
      <c r="G317" s="36" t="str">
        <f>IF($C317="","",VLOOKUP(基本登録情報!$C$7,登録データ!$I$3:$L$102,3,FALSE))</f>
        <v/>
      </c>
    </row>
    <row r="318" spans="7:7">
      <c r="G318" s="36" t="str">
        <f>IF($C318="","",VLOOKUP(基本登録情報!$C$7,登録データ!$I$3:$L$102,3,FALSE))</f>
        <v/>
      </c>
    </row>
    <row r="319" spans="7:7">
      <c r="G319" s="36" t="str">
        <f>IF($C319="","",VLOOKUP(基本登録情報!$C$7,登録データ!$I$3:$L$102,3,FALSE))</f>
        <v/>
      </c>
    </row>
    <row r="320" spans="7:7">
      <c r="G320" s="36" t="str">
        <f>IF($C320="","",VLOOKUP(基本登録情報!$C$7,登録データ!$I$3:$L$102,3,FALSE))</f>
        <v/>
      </c>
    </row>
    <row r="321" spans="7:7">
      <c r="G321" s="36" t="str">
        <f>IF($C321="","",VLOOKUP(基本登録情報!$C$7,登録データ!$I$3:$L$102,3,FALSE))</f>
        <v/>
      </c>
    </row>
    <row r="322" spans="7:7">
      <c r="G322" s="36" t="str">
        <f>IF($C322="","",VLOOKUP(基本登録情報!$C$7,登録データ!$I$3:$L$102,3,FALSE))</f>
        <v/>
      </c>
    </row>
    <row r="323" spans="7:7">
      <c r="G323" s="36" t="str">
        <f>IF($C323="","",VLOOKUP(基本登録情報!$C$7,登録データ!$I$3:$L$102,3,FALSE))</f>
        <v/>
      </c>
    </row>
    <row r="324" spans="7:7">
      <c r="G324" s="36" t="str">
        <f>IF($C324="","",VLOOKUP(基本登録情報!$C$7,登録データ!$I$3:$L$102,3,FALSE))</f>
        <v/>
      </c>
    </row>
    <row r="325" spans="7:7">
      <c r="G325" s="36" t="str">
        <f>IF($C325="","",VLOOKUP(基本登録情報!$C$7,登録データ!$I$3:$L$102,3,FALSE))</f>
        <v/>
      </c>
    </row>
    <row r="326" spans="7:7">
      <c r="G326" s="36" t="str">
        <f>IF($C326="","",VLOOKUP(基本登録情報!$C$7,登録データ!$I$3:$L$102,3,FALSE))</f>
        <v/>
      </c>
    </row>
    <row r="327" spans="7:7">
      <c r="G327" s="36" t="str">
        <f>IF($C327="","",VLOOKUP(基本登録情報!$C$7,登録データ!$I$3:$L$102,3,FALSE))</f>
        <v/>
      </c>
    </row>
    <row r="328" spans="7:7">
      <c r="G328" s="36" t="str">
        <f>IF($C328="","",VLOOKUP(基本登録情報!$C$7,登録データ!$I$3:$L$102,3,FALSE))</f>
        <v/>
      </c>
    </row>
    <row r="329" spans="7:7">
      <c r="G329" s="36" t="str">
        <f>IF($C329="","",VLOOKUP(基本登録情報!$C$7,登録データ!$I$3:$L$102,3,FALSE))</f>
        <v/>
      </c>
    </row>
    <row r="330" spans="7:7">
      <c r="G330" s="36" t="str">
        <f>IF($C330="","",VLOOKUP(基本登録情報!$C$7,登録データ!$I$3:$L$102,3,FALSE))</f>
        <v/>
      </c>
    </row>
    <row r="331" spans="7:7">
      <c r="G331" s="36" t="str">
        <f>IF($C331="","",VLOOKUP(基本登録情報!$C$7,登録データ!$I$3:$L$102,3,FALSE))</f>
        <v/>
      </c>
    </row>
    <row r="332" spans="7:7">
      <c r="G332" s="36" t="str">
        <f>IF($C332="","",VLOOKUP(基本登録情報!$C$7,登録データ!$I$3:$L$102,3,FALSE))</f>
        <v/>
      </c>
    </row>
    <row r="333" spans="7:7">
      <c r="G333" s="36" t="str">
        <f>IF($C333="","",VLOOKUP(基本登録情報!$C$7,登録データ!$I$3:$L$102,3,FALSE))</f>
        <v/>
      </c>
    </row>
    <row r="334" spans="7:7">
      <c r="G334" s="36" t="str">
        <f>IF($C334="","",VLOOKUP(基本登録情報!$C$7,登録データ!$I$3:$L$102,3,FALSE))</f>
        <v/>
      </c>
    </row>
    <row r="335" spans="7:7">
      <c r="G335" s="36" t="str">
        <f>IF($C335="","",VLOOKUP(基本登録情報!$C$7,登録データ!$I$3:$L$102,3,FALSE))</f>
        <v/>
      </c>
    </row>
    <row r="336" spans="7:7">
      <c r="G336" s="36" t="str">
        <f>IF($C336="","",VLOOKUP(基本登録情報!$C$7,登録データ!$I$3:$L$102,3,FALSE))</f>
        <v/>
      </c>
    </row>
    <row r="337" spans="7:7">
      <c r="G337" s="36" t="str">
        <f>IF($C337="","",VLOOKUP(基本登録情報!$C$7,登録データ!$I$3:$L$102,3,FALSE))</f>
        <v/>
      </c>
    </row>
    <row r="338" spans="7:7">
      <c r="G338" s="36" t="str">
        <f>IF($C338="","",VLOOKUP(基本登録情報!$C$7,登録データ!$I$3:$L$102,3,FALSE))</f>
        <v/>
      </c>
    </row>
    <row r="339" spans="7:7">
      <c r="G339" s="36" t="str">
        <f>IF($C339="","",VLOOKUP(基本登録情報!$C$7,登録データ!$I$3:$L$102,3,FALSE))</f>
        <v/>
      </c>
    </row>
    <row r="340" spans="7:7">
      <c r="G340" s="36" t="str">
        <f>IF($C340="","",VLOOKUP(基本登録情報!$C$7,登録データ!$I$3:$L$102,3,FALSE))</f>
        <v/>
      </c>
    </row>
    <row r="341" spans="7:7">
      <c r="G341" s="36" t="str">
        <f>IF($C341="","",VLOOKUP(基本登録情報!$C$7,登録データ!$I$3:$L$102,3,FALSE))</f>
        <v/>
      </c>
    </row>
    <row r="342" spans="7:7">
      <c r="G342" s="36" t="str">
        <f>IF($C342="","",VLOOKUP(基本登録情報!$C$7,登録データ!$I$3:$L$102,3,FALSE))</f>
        <v/>
      </c>
    </row>
    <row r="343" spans="7:7">
      <c r="G343" s="36" t="str">
        <f>IF($C343="","",VLOOKUP(基本登録情報!$C$7,登録データ!$I$3:$L$102,3,FALSE))</f>
        <v/>
      </c>
    </row>
    <row r="344" spans="7:7">
      <c r="G344" s="36" t="str">
        <f>IF($C344="","",VLOOKUP(基本登録情報!$C$7,登録データ!$I$3:$L$102,3,FALSE))</f>
        <v/>
      </c>
    </row>
    <row r="345" spans="7:7">
      <c r="G345" s="36" t="str">
        <f>IF($C345="","",VLOOKUP(基本登録情報!$C$7,登録データ!$I$3:$L$102,3,FALSE))</f>
        <v/>
      </c>
    </row>
    <row r="346" spans="7:7">
      <c r="G346" s="36" t="str">
        <f>IF($C346="","",VLOOKUP(基本登録情報!$C$7,登録データ!$I$3:$L$102,3,FALSE))</f>
        <v/>
      </c>
    </row>
    <row r="347" spans="7:7">
      <c r="G347" s="36" t="str">
        <f>IF($C347="","",VLOOKUP(基本登録情報!$C$7,登録データ!$I$3:$L$102,3,FALSE))</f>
        <v/>
      </c>
    </row>
    <row r="348" spans="7:7">
      <c r="G348" s="36" t="str">
        <f>IF($C348="","",VLOOKUP(基本登録情報!$C$7,登録データ!$I$3:$L$102,3,FALSE))</f>
        <v/>
      </c>
    </row>
    <row r="349" spans="7:7">
      <c r="G349" s="36" t="str">
        <f>IF($C349="","",VLOOKUP(基本登録情報!$C$7,登録データ!$I$3:$L$102,3,FALSE))</f>
        <v/>
      </c>
    </row>
    <row r="350" spans="7:7">
      <c r="G350" s="36" t="str">
        <f>IF($C350="","",VLOOKUP(基本登録情報!$C$7,登録データ!$I$3:$L$102,3,FALSE))</f>
        <v/>
      </c>
    </row>
    <row r="351" spans="7:7">
      <c r="G351" s="36" t="str">
        <f>IF($C351="","",VLOOKUP(基本登録情報!$C$7,登録データ!$I$3:$L$102,3,FALSE))</f>
        <v/>
      </c>
    </row>
    <row r="352" spans="7:7">
      <c r="G352" s="36" t="str">
        <f>IF($C352="","",VLOOKUP(基本登録情報!$C$7,登録データ!$I$3:$L$102,3,FALSE))</f>
        <v/>
      </c>
    </row>
    <row r="353" spans="7:7">
      <c r="G353" s="36" t="str">
        <f>IF($C353="","",VLOOKUP(基本登録情報!$C$7,登録データ!$I$3:$L$102,3,FALSE))</f>
        <v/>
      </c>
    </row>
    <row r="354" spans="7:7">
      <c r="G354" s="36" t="str">
        <f>IF($C354="","",VLOOKUP(基本登録情報!$C$7,登録データ!$I$3:$L$102,3,FALSE))</f>
        <v/>
      </c>
    </row>
    <row r="355" spans="7:7">
      <c r="G355" s="36" t="str">
        <f>IF($C355="","",VLOOKUP(基本登録情報!$C$7,登録データ!$I$3:$L$102,3,FALSE))</f>
        <v/>
      </c>
    </row>
    <row r="356" spans="7:7">
      <c r="G356" s="36" t="str">
        <f>IF($C356="","",VLOOKUP(基本登録情報!$C$7,登録データ!$I$3:$L$102,3,FALSE))</f>
        <v/>
      </c>
    </row>
    <row r="357" spans="7:7">
      <c r="G357" s="36" t="str">
        <f>IF($C357="","",VLOOKUP(基本登録情報!$C$7,登録データ!$I$3:$L$102,3,FALSE))</f>
        <v/>
      </c>
    </row>
    <row r="358" spans="7:7">
      <c r="G358" s="36" t="str">
        <f>IF($C358="","",VLOOKUP(基本登録情報!$C$7,登録データ!$I$3:$L$102,3,FALSE))</f>
        <v/>
      </c>
    </row>
    <row r="359" spans="7:7">
      <c r="G359" s="36" t="str">
        <f>IF($C359="","",VLOOKUP(基本登録情報!$C$7,登録データ!$I$3:$L$102,3,FALSE))</f>
        <v/>
      </c>
    </row>
    <row r="360" spans="7:7">
      <c r="G360" s="36" t="str">
        <f>IF($C360="","",VLOOKUP(基本登録情報!$C$7,登録データ!$I$3:$L$102,3,FALSE))</f>
        <v/>
      </c>
    </row>
    <row r="361" spans="7:7">
      <c r="G361" s="36" t="str">
        <f>IF($C361="","",VLOOKUP(基本登録情報!$C$7,登録データ!$I$3:$L$102,3,FALSE))</f>
        <v/>
      </c>
    </row>
    <row r="362" spans="7:7">
      <c r="G362" s="36" t="str">
        <f>IF($C362="","",VLOOKUP(基本登録情報!$C$7,登録データ!$I$3:$L$102,3,FALSE))</f>
        <v/>
      </c>
    </row>
    <row r="363" spans="7:7">
      <c r="G363" s="36" t="str">
        <f>IF($C363="","",VLOOKUP(基本登録情報!$C$7,登録データ!$I$3:$L$102,3,FALSE))</f>
        <v/>
      </c>
    </row>
    <row r="364" spans="7:7">
      <c r="G364" s="36" t="str">
        <f>IF($C364="","",VLOOKUP(基本登録情報!$C$7,登録データ!$I$3:$L$102,3,FALSE))</f>
        <v/>
      </c>
    </row>
    <row r="365" spans="7:7">
      <c r="G365" s="36" t="str">
        <f>IF($C365="","",VLOOKUP(基本登録情報!$C$7,登録データ!$I$3:$L$102,3,FALSE))</f>
        <v/>
      </c>
    </row>
    <row r="366" spans="7:7">
      <c r="G366" s="36" t="str">
        <f>IF($C366="","",VLOOKUP(基本登録情報!$C$7,登録データ!$I$3:$L$102,3,FALSE))</f>
        <v/>
      </c>
    </row>
    <row r="367" spans="7:7">
      <c r="G367" s="36" t="str">
        <f>IF($C367="","",VLOOKUP(基本登録情報!$C$7,登録データ!$I$3:$L$102,3,FALSE))</f>
        <v/>
      </c>
    </row>
    <row r="368" spans="7:7">
      <c r="G368" s="36" t="str">
        <f>IF($C368="","",VLOOKUP(基本登録情報!$C$7,登録データ!$I$3:$L$102,3,FALSE))</f>
        <v/>
      </c>
    </row>
    <row r="369" spans="7:7">
      <c r="G369" s="36" t="str">
        <f>IF($C369="","",VLOOKUP(基本登録情報!$C$7,登録データ!$I$3:$L$102,3,FALSE))</f>
        <v/>
      </c>
    </row>
    <row r="370" spans="7:7">
      <c r="G370" s="36" t="str">
        <f>IF($C370="","",VLOOKUP(基本登録情報!$C$7,登録データ!$I$3:$L$102,3,FALSE))</f>
        <v/>
      </c>
    </row>
    <row r="371" spans="7:7">
      <c r="G371" s="36" t="str">
        <f>IF($C371="","",VLOOKUP(基本登録情報!$C$7,登録データ!$I$3:$L$102,3,FALSE))</f>
        <v/>
      </c>
    </row>
    <row r="372" spans="7:7">
      <c r="G372" s="36" t="str">
        <f>IF($C372="","",VLOOKUP(基本登録情報!$C$7,登録データ!$I$3:$L$102,3,FALSE))</f>
        <v/>
      </c>
    </row>
    <row r="373" spans="7:7">
      <c r="G373" s="36" t="str">
        <f>IF($C373="","",VLOOKUP(基本登録情報!$C$7,登録データ!$I$3:$L$102,3,FALSE))</f>
        <v/>
      </c>
    </row>
    <row r="374" spans="7:7">
      <c r="G374" s="36" t="str">
        <f>IF($C374="","",VLOOKUP(基本登録情報!$C$7,登録データ!$I$3:$L$102,3,FALSE))</f>
        <v/>
      </c>
    </row>
    <row r="375" spans="7:7">
      <c r="G375" s="36" t="str">
        <f>IF($C375="","",VLOOKUP(基本登録情報!$C$7,登録データ!$I$3:$L$102,3,FALSE))</f>
        <v/>
      </c>
    </row>
    <row r="376" spans="7:7">
      <c r="G376" s="36" t="str">
        <f>IF($C376="","",VLOOKUP(基本登録情報!$C$7,登録データ!$I$3:$L$102,3,FALSE))</f>
        <v/>
      </c>
    </row>
    <row r="377" spans="7:7">
      <c r="G377" s="36" t="str">
        <f>IF($C377="","",VLOOKUP(基本登録情報!$C$7,登録データ!$I$3:$L$102,3,FALSE))</f>
        <v/>
      </c>
    </row>
    <row r="378" spans="7:7">
      <c r="G378" s="36" t="str">
        <f>IF($C378="","",VLOOKUP(基本登録情報!$C$7,登録データ!$I$3:$L$102,3,FALSE))</f>
        <v/>
      </c>
    </row>
    <row r="379" spans="7:7">
      <c r="G379" s="36" t="str">
        <f>IF($C379="","",VLOOKUP(基本登録情報!$C$7,登録データ!$I$3:$L$102,3,FALSE))</f>
        <v/>
      </c>
    </row>
    <row r="380" spans="7:7">
      <c r="G380" s="36" t="str">
        <f>IF($C380="","",VLOOKUP(基本登録情報!$C$7,登録データ!$I$3:$L$102,3,FALSE))</f>
        <v/>
      </c>
    </row>
    <row r="381" spans="7:7">
      <c r="G381" s="36" t="str">
        <f>IF($C381="","",VLOOKUP(基本登録情報!$C$7,登録データ!$I$3:$L$102,3,FALSE))</f>
        <v/>
      </c>
    </row>
    <row r="382" spans="7:7">
      <c r="G382" s="36" t="str">
        <f>IF($C382="","",VLOOKUP(基本登録情報!$C$7,登録データ!$I$3:$L$102,3,FALSE))</f>
        <v/>
      </c>
    </row>
    <row r="383" spans="7:7">
      <c r="G383" s="36" t="str">
        <f>IF($C383="","",VLOOKUP(基本登録情報!$C$7,登録データ!$I$3:$L$102,3,FALSE))</f>
        <v/>
      </c>
    </row>
    <row r="384" spans="7:7">
      <c r="G384" s="36" t="str">
        <f>IF($C384="","",VLOOKUP(基本登録情報!$C$7,登録データ!$I$3:$L$102,3,FALSE))</f>
        <v/>
      </c>
    </row>
    <row r="385" spans="7:7">
      <c r="G385" s="36" t="str">
        <f>IF($C385="","",VLOOKUP(基本登録情報!$C$7,登録データ!$I$3:$L$102,3,FALSE))</f>
        <v/>
      </c>
    </row>
    <row r="386" spans="7:7">
      <c r="G386" s="36" t="str">
        <f>IF($C386="","",VLOOKUP(基本登録情報!$C$7,登録データ!$I$3:$L$102,3,FALSE))</f>
        <v/>
      </c>
    </row>
    <row r="387" spans="7:7">
      <c r="G387" s="36" t="str">
        <f>IF($C387="","",VLOOKUP(基本登録情報!$C$7,登録データ!$I$3:$L$102,3,FALSE))</f>
        <v/>
      </c>
    </row>
    <row r="388" spans="7:7">
      <c r="G388" s="36" t="str">
        <f>IF($C388="","",VLOOKUP(基本登録情報!$C$7,登録データ!$I$3:$L$102,3,FALSE))</f>
        <v/>
      </c>
    </row>
    <row r="389" spans="7:7">
      <c r="G389" s="36" t="str">
        <f>IF($C389="","",VLOOKUP(基本登録情報!$C$7,登録データ!$I$3:$L$102,3,FALSE))</f>
        <v/>
      </c>
    </row>
    <row r="390" spans="7:7">
      <c r="G390" s="36" t="str">
        <f>IF($C390="","",VLOOKUP(基本登録情報!$C$7,登録データ!$I$3:$L$102,3,FALSE))</f>
        <v/>
      </c>
    </row>
    <row r="391" spans="7:7">
      <c r="G391" s="36" t="str">
        <f>IF($C391="","",VLOOKUP(基本登録情報!$C$7,登録データ!$I$3:$L$102,3,FALSE))</f>
        <v/>
      </c>
    </row>
    <row r="392" spans="7:7">
      <c r="G392" s="36" t="str">
        <f>IF($C392="","",VLOOKUP(基本登録情報!$C$7,登録データ!$I$3:$L$102,3,FALSE))</f>
        <v/>
      </c>
    </row>
    <row r="393" spans="7:7">
      <c r="G393" s="36" t="str">
        <f>IF($C393="","",VLOOKUP(基本登録情報!$C$7,登録データ!$I$3:$L$102,3,FALSE))</f>
        <v/>
      </c>
    </row>
    <row r="394" spans="7:7">
      <c r="G394" s="36" t="str">
        <f>IF($C394="","",VLOOKUP(基本登録情報!$C$7,登録データ!$I$3:$L$102,3,FALSE))</f>
        <v/>
      </c>
    </row>
    <row r="395" spans="7:7">
      <c r="G395" s="36" t="str">
        <f>IF($C395="","",VLOOKUP(基本登録情報!$C$7,登録データ!$I$3:$L$102,3,FALSE))</f>
        <v/>
      </c>
    </row>
    <row r="396" spans="7:7">
      <c r="G396" s="36" t="str">
        <f>IF($C396="","",VLOOKUP(基本登録情報!$C$7,登録データ!$I$3:$L$102,3,FALSE))</f>
        <v/>
      </c>
    </row>
    <row r="397" spans="7:7">
      <c r="G397" s="36" t="str">
        <f>IF($C397="","",VLOOKUP(基本登録情報!$C$7,登録データ!$I$3:$L$102,3,FALSE))</f>
        <v/>
      </c>
    </row>
    <row r="398" spans="7:7">
      <c r="G398" s="36" t="str">
        <f>IF($C398="","",VLOOKUP(基本登録情報!$C$7,登録データ!$I$3:$L$102,3,FALSE))</f>
        <v/>
      </c>
    </row>
    <row r="399" spans="7:7">
      <c r="G399" s="36" t="str">
        <f>IF($C399="","",VLOOKUP(基本登録情報!$C$7,登録データ!$I$3:$L$102,3,FALSE))</f>
        <v/>
      </c>
    </row>
    <row r="400" spans="7:7">
      <c r="G400" s="36" t="str">
        <f>IF($C400="","",VLOOKUP(基本登録情報!$C$7,登録データ!$I$3:$L$102,3,FALSE))</f>
        <v/>
      </c>
    </row>
    <row r="401" spans="7:7">
      <c r="G401" s="36" t="str">
        <f>IF($C401="","",VLOOKUP(基本登録情報!$C$7,登録データ!$I$3:$L$102,3,FALSE))</f>
        <v/>
      </c>
    </row>
    <row r="402" spans="7:7">
      <c r="G402" s="36" t="str">
        <f>IF($C402="","",VLOOKUP(基本登録情報!$C$7,登録データ!$I$3:$L$102,3,FALSE))</f>
        <v/>
      </c>
    </row>
    <row r="403" spans="7:7">
      <c r="G403" s="36" t="str">
        <f>IF($C403="","",VLOOKUP(基本登録情報!$C$7,登録データ!$I$3:$L$102,3,FALSE))</f>
        <v/>
      </c>
    </row>
    <row r="404" spans="7:7">
      <c r="G404" s="36" t="str">
        <f>IF($C404="","",VLOOKUP(基本登録情報!$C$7,登録データ!$I$3:$L$102,3,FALSE))</f>
        <v/>
      </c>
    </row>
    <row r="405" spans="7:7">
      <c r="G405" s="36" t="str">
        <f>IF($C405="","",VLOOKUP(基本登録情報!$C$7,登録データ!$I$3:$L$102,3,FALSE))</f>
        <v/>
      </c>
    </row>
    <row r="406" spans="7:7">
      <c r="G406" s="36" t="str">
        <f>IF($C406="","",VLOOKUP(基本登録情報!$C$7,登録データ!$I$3:$L$102,3,FALSE))</f>
        <v/>
      </c>
    </row>
    <row r="407" spans="7:7">
      <c r="G407" s="36" t="str">
        <f>IF($C407="","",VLOOKUP(基本登録情報!$C$7,登録データ!$I$3:$L$102,3,FALSE))</f>
        <v/>
      </c>
    </row>
    <row r="408" spans="7:7">
      <c r="G408" s="36" t="str">
        <f>IF($C408="","",VLOOKUP(基本登録情報!$C$7,登録データ!$I$3:$L$102,3,FALSE))</f>
        <v/>
      </c>
    </row>
    <row r="409" spans="7:7">
      <c r="G409" s="36" t="str">
        <f>IF($C409="","",VLOOKUP(基本登録情報!$C$7,登録データ!$I$3:$L$102,3,FALSE))</f>
        <v/>
      </c>
    </row>
    <row r="410" spans="7:7">
      <c r="G410" s="36" t="str">
        <f>IF($C410="","",VLOOKUP(基本登録情報!$C$7,登録データ!$I$3:$L$102,3,FALSE))</f>
        <v/>
      </c>
    </row>
    <row r="411" spans="7:7">
      <c r="G411" s="36" t="str">
        <f>IF($C411="","",VLOOKUP(基本登録情報!$C$7,登録データ!$I$3:$L$102,3,FALSE))</f>
        <v/>
      </c>
    </row>
    <row r="412" spans="7:7">
      <c r="G412" s="36" t="str">
        <f>IF($C412="","",VLOOKUP(基本登録情報!$C$7,登録データ!$I$3:$L$102,3,FALSE))</f>
        <v/>
      </c>
    </row>
    <row r="413" spans="7:7">
      <c r="G413" s="36" t="str">
        <f>IF($C413="","",VLOOKUP(基本登録情報!$C$7,登録データ!$I$3:$L$102,3,FALSE))</f>
        <v/>
      </c>
    </row>
    <row r="414" spans="7:7">
      <c r="G414" s="36" t="str">
        <f>IF($C414="","",VLOOKUP(基本登録情報!$C$7,登録データ!$I$3:$L$102,3,FALSE))</f>
        <v/>
      </c>
    </row>
    <row r="415" spans="7:7">
      <c r="G415" s="36" t="str">
        <f>IF($C415="","",VLOOKUP(基本登録情報!$C$7,登録データ!$I$3:$L$102,3,FALSE))</f>
        <v/>
      </c>
    </row>
    <row r="416" spans="7:7">
      <c r="G416" s="36" t="str">
        <f>IF($C416="","",VLOOKUP(基本登録情報!$C$7,登録データ!$I$3:$L$102,3,FALSE))</f>
        <v/>
      </c>
    </row>
    <row r="417" spans="7:7">
      <c r="G417" s="36" t="str">
        <f>IF($C417="","",VLOOKUP(基本登録情報!$C$7,登録データ!$I$3:$L$102,3,FALSE))</f>
        <v/>
      </c>
    </row>
    <row r="418" spans="7:7">
      <c r="G418" s="36" t="str">
        <f>IF($C418="","",VLOOKUP(基本登録情報!$C$7,登録データ!$I$3:$L$102,3,FALSE))</f>
        <v/>
      </c>
    </row>
    <row r="419" spans="7:7">
      <c r="G419" s="36" t="str">
        <f>IF($C419="","",VLOOKUP(基本登録情報!$C$7,登録データ!$I$3:$L$102,3,FALSE))</f>
        <v/>
      </c>
    </row>
    <row r="420" spans="7:7">
      <c r="G420" s="36" t="str">
        <f>IF($C420="","",VLOOKUP(基本登録情報!$C$7,登録データ!$I$3:$L$102,3,FALSE))</f>
        <v/>
      </c>
    </row>
    <row r="421" spans="7:7">
      <c r="G421" s="36" t="str">
        <f>IF($C421="","",VLOOKUP(基本登録情報!$C$7,登録データ!$I$3:$L$102,3,FALSE))</f>
        <v/>
      </c>
    </row>
    <row r="422" spans="7:7">
      <c r="G422" s="36" t="str">
        <f>IF($C422="","",VLOOKUP(基本登録情報!$C$7,登録データ!$I$3:$L$102,3,FALSE))</f>
        <v/>
      </c>
    </row>
    <row r="423" spans="7:7">
      <c r="G423" s="36" t="str">
        <f>IF($C423="","",VLOOKUP(基本登録情報!$C$7,登録データ!$I$3:$L$102,3,FALSE))</f>
        <v/>
      </c>
    </row>
    <row r="424" spans="7:7">
      <c r="G424" s="36" t="str">
        <f>IF($C424="","",VLOOKUP(基本登録情報!$C$7,登録データ!$I$3:$L$102,3,FALSE))</f>
        <v/>
      </c>
    </row>
    <row r="425" spans="7:7">
      <c r="G425" s="36" t="str">
        <f>IF($C425="","",VLOOKUP(基本登録情報!$C$7,登録データ!$I$3:$L$102,3,FALSE))</f>
        <v/>
      </c>
    </row>
    <row r="426" spans="7:7">
      <c r="G426" s="36" t="str">
        <f>IF($C426="","",VLOOKUP(基本登録情報!$C$7,登録データ!$I$3:$L$102,3,FALSE))</f>
        <v/>
      </c>
    </row>
    <row r="427" spans="7:7">
      <c r="G427" s="36" t="str">
        <f>IF($C427="","",VLOOKUP(基本登録情報!$C$7,登録データ!$I$3:$L$102,3,FALSE))</f>
        <v/>
      </c>
    </row>
    <row r="428" spans="7:7">
      <c r="G428" s="36" t="str">
        <f>IF($C428="","",VLOOKUP(基本登録情報!$C$7,登録データ!$I$3:$L$102,3,FALSE))</f>
        <v/>
      </c>
    </row>
    <row r="429" spans="7:7">
      <c r="G429" s="36" t="str">
        <f>IF($C429="","",VLOOKUP(基本登録情報!$C$7,登録データ!$I$3:$L$102,3,FALSE))</f>
        <v/>
      </c>
    </row>
    <row r="430" spans="7:7">
      <c r="G430" s="36" t="str">
        <f>IF($C430="","",VLOOKUP(基本登録情報!$C$7,登録データ!$I$3:$L$102,3,FALSE))</f>
        <v/>
      </c>
    </row>
    <row r="431" spans="7:7">
      <c r="G431" s="36" t="str">
        <f>IF($C431="","",VLOOKUP(基本登録情報!$C$7,登録データ!$I$3:$L$102,3,FALSE))</f>
        <v/>
      </c>
    </row>
    <row r="432" spans="7:7">
      <c r="G432" s="36" t="str">
        <f>IF($C432="","",VLOOKUP(基本登録情報!$C$7,登録データ!$I$3:$L$102,3,FALSE))</f>
        <v/>
      </c>
    </row>
    <row r="433" spans="7:7">
      <c r="G433" s="36" t="str">
        <f>IF($C433="","",VLOOKUP(基本登録情報!$C$7,登録データ!$I$3:$L$102,3,FALSE))</f>
        <v/>
      </c>
    </row>
    <row r="434" spans="7:7">
      <c r="G434" s="36" t="str">
        <f>IF($C434="","",VLOOKUP(基本登録情報!$C$7,登録データ!$I$3:$L$102,3,FALSE))</f>
        <v/>
      </c>
    </row>
    <row r="435" spans="7:7">
      <c r="G435" s="36" t="str">
        <f>IF($C435="","",VLOOKUP(基本登録情報!$C$7,登録データ!$I$3:$L$102,3,FALSE))</f>
        <v/>
      </c>
    </row>
    <row r="436" spans="7:7">
      <c r="G436" s="36" t="str">
        <f>IF($C436="","",VLOOKUP(基本登録情報!$C$7,登録データ!$I$3:$L$102,3,FALSE))</f>
        <v/>
      </c>
    </row>
    <row r="437" spans="7:7">
      <c r="G437" s="36" t="str">
        <f>IF($C437="","",VLOOKUP(基本登録情報!$C$7,登録データ!$I$3:$L$102,3,FALSE))</f>
        <v/>
      </c>
    </row>
    <row r="438" spans="7:7">
      <c r="G438" s="36" t="str">
        <f>IF($C438="","",VLOOKUP(基本登録情報!$C$7,登録データ!$I$3:$L$102,3,FALSE))</f>
        <v/>
      </c>
    </row>
    <row r="439" spans="7:7">
      <c r="G439" s="36" t="str">
        <f>IF($C439="","",VLOOKUP(基本登録情報!$C$7,登録データ!$I$3:$L$102,3,FALSE))</f>
        <v/>
      </c>
    </row>
    <row r="440" spans="7:7">
      <c r="G440" s="36" t="str">
        <f>IF($C440="","",VLOOKUP(基本登録情報!$C$7,登録データ!$I$3:$L$102,3,FALSE))</f>
        <v/>
      </c>
    </row>
    <row r="441" spans="7:7">
      <c r="G441" s="36" t="str">
        <f>IF($C441="","",VLOOKUP(基本登録情報!$C$7,登録データ!$I$3:$L$102,3,FALSE))</f>
        <v/>
      </c>
    </row>
    <row r="442" spans="7:7">
      <c r="G442" s="36" t="str">
        <f>IF($C442="","",VLOOKUP(基本登録情報!$C$7,登録データ!$I$3:$L$102,3,FALSE))</f>
        <v/>
      </c>
    </row>
    <row r="443" spans="7:7">
      <c r="G443" s="36" t="str">
        <f>IF($C443="","",VLOOKUP(基本登録情報!$C$7,登録データ!$I$3:$L$102,3,FALSE))</f>
        <v/>
      </c>
    </row>
    <row r="444" spans="7:7">
      <c r="G444" s="36" t="str">
        <f>IF($C444="","",VLOOKUP(基本登録情報!$C$7,登録データ!$I$3:$L$102,3,FALSE))</f>
        <v/>
      </c>
    </row>
    <row r="445" spans="7:7">
      <c r="G445" s="36" t="str">
        <f>IF($C445="","",VLOOKUP(基本登録情報!$C$7,登録データ!$I$3:$L$102,3,FALSE))</f>
        <v/>
      </c>
    </row>
    <row r="446" spans="7:7">
      <c r="G446" s="36" t="str">
        <f>IF($C446="","",VLOOKUP(基本登録情報!$C$7,登録データ!$I$3:$L$102,3,FALSE))</f>
        <v/>
      </c>
    </row>
    <row r="447" spans="7:7">
      <c r="G447" s="36" t="str">
        <f>IF($C447="","",VLOOKUP(基本登録情報!$C$7,登録データ!$I$3:$L$102,3,FALSE))</f>
        <v/>
      </c>
    </row>
    <row r="448" spans="7:7">
      <c r="G448" s="36" t="str">
        <f>IF($C448="","",VLOOKUP(基本登録情報!$C$7,登録データ!$I$3:$L$102,3,FALSE))</f>
        <v/>
      </c>
    </row>
    <row r="449" spans="7:7">
      <c r="G449" s="36" t="str">
        <f>IF($C449="","",VLOOKUP(基本登録情報!$C$7,登録データ!$I$3:$L$102,3,FALSE))</f>
        <v/>
      </c>
    </row>
    <row r="450" spans="7:7">
      <c r="G450" s="36" t="str">
        <f>IF($C450="","",VLOOKUP(基本登録情報!$C$7,登録データ!$I$3:$L$102,3,FALSE))</f>
        <v/>
      </c>
    </row>
    <row r="451" spans="7:7">
      <c r="G451" s="36" t="str">
        <f>IF($C451="","",VLOOKUP(基本登録情報!$C$7,登録データ!$I$3:$L$102,3,FALSE))</f>
        <v/>
      </c>
    </row>
    <row r="452" spans="7:7">
      <c r="G452" s="36" t="str">
        <f>IF($C452="","",VLOOKUP(基本登録情報!$C$7,登録データ!$I$3:$L$102,3,FALSE))</f>
        <v/>
      </c>
    </row>
    <row r="453" spans="7:7">
      <c r="G453" s="36" t="str">
        <f>IF($C453="","",VLOOKUP(基本登録情報!$C$7,登録データ!$I$3:$L$102,3,FALSE))</f>
        <v/>
      </c>
    </row>
    <row r="454" spans="7:7">
      <c r="G454" s="36" t="str">
        <f>IF($C454="","",VLOOKUP(基本登録情報!$C$7,登録データ!$I$3:$L$102,3,FALSE))</f>
        <v/>
      </c>
    </row>
    <row r="455" spans="7:7">
      <c r="G455" s="36" t="str">
        <f>IF($C455="","",VLOOKUP(基本登録情報!$C$7,登録データ!$I$3:$L$102,3,FALSE))</f>
        <v/>
      </c>
    </row>
    <row r="456" spans="7:7">
      <c r="G456" s="36" t="str">
        <f>IF($C456="","",VLOOKUP(基本登録情報!$C$7,登録データ!$I$3:$L$102,3,FALSE))</f>
        <v/>
      </c>
    </row>
    <row r="457" spans="7:7">
      <c r="G457" s="36" t="str">
        <f>IF($C457="","",VLOOKUP(基本登録情報!$C$7,登録データ!$I$3:$L$102,3,FALSE))</f>
        <v/>
      </c>
    </row>
    <row r="458" spans="7:7">
      <c r="G458" s="36" t="str">
        <f>IF($C458="","",VLOOKUP(基本登録情報!$C$7,登録データ!$I$3:$L$102,3,FALSE))</f>
        <v/>
      </c>
    </row>
    <row r="459" spans="7:7">
      <c r="G459" s="36" t="str">
        <f>IF($C459="","",VLOOKUP(基本登録情報!$C$7,登録データ!$I$3:$L$102,3,FALSE))</f>
        <v/>
      </c>
    </row>
    <row r="460" spans="7:7">
      <c r="G460" s="36" t="str">
        <f>IF($C460="","",VLOOKUP(基本登録情報!$C$7,登録データ!$I$3:$L$102,3,FALSE))</f>
        <v/>
      </c>
    </row>
    <row r="461" spans="7:7">
      <c r="G461" s="36" t="str">
        <f>IF($C461="","",VLOOKUP(基本登録情報!$C$7,登録データ!$I$3:$L$102,3,FALSE))</f>
        <v/>
      </c>
    </row>
    <row r="462" spans="7:7">
      <c r="G462" s="36" t="str">
        <f>IF($C462="","",VLOOKUP(基本登録情報!$C$7,登録データ!$I$3:$L$102,3,FALSE))</f>
        <v/>
      </c>
    </row>
    <row r="463" spans="7:7">
      <c r="G463" s="36" t="str">
        <f>IF($C463="","",VLOOKUP(基本登録情報!$C$7,登録データ!$I$3:$L$102,3,FALSE))</f>
        <v/>
      </c>
    </row>
    <row r="464" spans="7:7">
      <c r="G464" s="36" t="str">
        <f>IF($C464="","",VLOOKUP(基本登録情報!$C$7,登録データ!$I$3:$L$102,3,FALSE))</f>
        <v/>
      </c>
    </row>
    <row r="465" spans="7:7">
      <c r="G465" s="36" t="str">
        <f>IF($C465="","",VLOOKUP(基本登録情報!$C$7,登録データ!$I$3:$L$102,3,FALSE))</f>
        <v/>
      </c>
    </row>
    <row r="466" spans="7:7">
      <c r="G466" s="36" t="str">
        <f>IF($C466="","",VLOOKUP(基本登録情報!$C$7,登録データ!$I$3:$L$102,3,FALSE))</f>
        <v/>
      </c>
    </row>
    <row r="467" spans="7:7">
      <c r="G467" s="36" t="str">
        <f>IF($C467="","",VLOOKUP(基本登録情報!$C$7,登録データ!$I$3:$L$102,3,FALSE))</f>
        <v/>
      </c>
    </row>
    <row r="468" spans="7:7">
      <c r="G468" s="36" t="str">
        <f>IF($C468="","",VLOOKUP(基本登録情報!$C$7,登録データ!$I$3:$L$102,3,FALSE))</f>
        <v/>
      </c>
    </row>
    <row r="469" spans="7:7">
      <c r="G469" s="36" t="str">
        <f>IF($C469="","",VLOOKUP(基本登録情報!$C$7,登録データ!$I$3:$L$102,3,FALSE))</f>
        <v/>
      </c>
    </row>
    <row r="470" spans="7:7">
      <c r="G470" s="36" t="str">
        <f>IF($C470="","",VLOOKUP(基本登録情報!$C$7,登録データ!$I$3:$L$102,3,FALSE))</f>
        <v/>
      </c>
    </row>
    <row r="471" spans="7:7">
      <c r="G471" s="36" t="str">
        <f>IF($C471="","",VLOOKUP(基本登録情報!$C$7,登録データ!$I$3:$L$102,3,FALSE))</f>
        <v/>
      </c>
    </row>
    <row r="472" spans="7:7">
      <c r="G472" s="36" t="str">
        <f>IF($C472="","",VLOOKUP(基本登録情報!$C$7,登録データ!$I$3:$L$102,3,FALSE))</f>
        <v/>
      </c>
    </row>
    <row r="473" spans="7:7">
      <c r="G473" s="36" t="str">
        <f>IF($C473="","",VLOOKUP(基本登録情報!$C$7,登録データ!$I$3:$L$102,3,FALSE))</f>
        <v/>
      </c>
    </row>
    <row r="474" spans="7:7">
      <c r="G474" s="36" t="str">
        <f>IF($C474="","",VLOOKUP(基本登録情報!$C$7,登録データ!$I$3:$L$102,3,FALSE))</f>
        <v/>
      </c>
    </row>
    <row r="475" spans="7:7">
      <c r="G475" s="36" t="str">
        <f>IF($C475="","",VLOOKUP(基本登録情報!$C$7,登録データ!$I$3:$L$102,3,FALSE))</f>
        <v/>
      </c>
    </row>
    <row r="476" spans="7:7">
      <c r="G476" s="36" t="str">
        <f>IF($C476="","",VLOOKUP(基本登録情報!$C$7,登録データ!$I$3:$L$102,3,FALSE))</f>
        <v/>
      </c>
    </row>
    <row r="477" spans="7:7">
      <c r="G477" s="36" t="str">
        <f>IF($C477="","",VLOOKUP(基本登録情報!$C$7,登録データ!$I$3:$L$102,3,FALSE))</f>
        <v/>
      </c>
    </row>
    <row r="478" spans="7:7">
      <c r="G478" s="36" t="str">
        <f>IF($C478="","",VLOOKUP(基本登録情報!$C$7,登録データ!$I$3:$L$102,3,FALSE))</f>
        <v/>
      </c>
    </row>
    <row r="479" spans="7:7">
      <c r="G479" s="36" t="str">
        <f>IF($C479="","",VLOOKUP(基本登録情報!$C$7,登録データ!$I$3:$L$102,3,FALSE))</f>
        <v/>
      </c>
    </row>
    <row r="480" spans="7:7">
      <c r="G480" s="36" t="str">
        <f>IF($C480="","",VLOOKUP(基本登録情報!$C$7,登録データ!$I$3:$L$102,3,FALSE))</f>
        <v/>
      </c>
    </row>
    <row r="481" spans="7:7">
      <c r="G481" s="36" t="str">
        <f>IF($C481="","",VLOOKUP(基本登録情報!$C$7,登録データ!$I$3:$L$102,3,FALSE))</f>
        <v/>
      </c>
    </row>
    <row r="482" spans="7:7">
      <c r="G482" s="36" t="str">
        <f>IF($C482="","",VLOOKUP(基本登録情報!$C$7,登録データ!$I$3:$L$102,3,FALSE))</f>
        <v/>
      </c>
    </row>
    <row r="483" spans="7:7">
      <c r="G483" s="36" t="str">
        <f>IF($C483="","",VLOOKUP(基本登録情報!$C$7,登録データ!$I$3:$L$102,3,FALSE))</f>
        <v/>
      </c>
    </row>
    <row r="484" spans="7:7">
      <c r="G484" s="36" t="str">
        <f>IF($C484="","",VLOOKUP(基本登録情報!$C$7,登録データ!$I$3:$L$102,3,FALSE))</f>
        <v/>
      </c>
    </row>
    <row r="485" spans="7:7">
      <c r="G485" s="36" t="str">
        <f>IF($C485="","",VLOOKUP(基本登録情報!$C$7,登録データ!$I$3:$L$102,3,FALSE))</f>
        <v/>
      </c>
    </row>
    <row r="486" spans="7:7">
      <c r="G486" s="36" t="str">
        <f>IF($C486="","",VLOOKUP(基本登録情報!$C$7,登録データ!$I$3:$L$102,3,FALSE))</f>
        <v/>
      </c>
    </row>
    <row r="487" spans="7:7">
      <c r="G487" s="36" t="str">
        <f>IF($C487="","",VLOOKUP(基本登録情報!$C$7,登録データ!$I$3:$L$102,3,FALSE))</f>
        <v/>
      </c>
    </row>
    <row r="488" spans="7:7">
      <c r="G488" s="36" t="str">
        <f>IF($C488="","",VLOOKUP(基本登録情報!$C$7,登録データ!$I$3:$L$102,3,FALSE))</f>
        <v/>
      </c>
    </row>
    <row r="489" spans="7:7">
      <c r="G489" s="36" t="str">
        <f>IF($C489="","",VLOOKUP(基本登録情報!$C$7,登録データ!$I$3:$L$102,3,FALSE))</f>
        <v/>
      </c>
    </row>
    <row r="490" spans="7:7">
      <c r="G490" s="36" t="str">
        <f>IF($C490="","",VLOOKUP(基本登録情報!$C$7,登録データ!$I$3:$L$102,3,FALSE))</f>
        <v/>
      </c>
    </row>
    <row r="491" spans="7:7">
      <c r="G491" s="36" t="str">
        <f>IF($C491="","",VLOOKUP(基本登録情報!$C$7,登録データ!$I$3:$L$102,3,FALSE))</f>
        <v/>
      </c>
    </row>
    <row r="492" spans="7:7">
      <c r="G492" s="36" t="str">
        <f>IF($C492="","",VLOOKUP(基本登録情報!$C$7,登録データ!$I$3:$L$102,3,FALSE))</f>
        <v/>
      </c>
    </row>
    <row r="493" spans="7:7">
      <c r="G493" s="36" t="str">
        <f>IF($C493="","",VLOOKUP(基本登録情報!$C$7,登録データ!$I$3:$L$102,3,FALSE))</f>
        <v/>
      </c>
    </row>
    <row r="494" spans="7:7">
      <c r="G494" s="36" t="str">
        <f>IF($C494="","",VLOOKUP(基本登録情報!$C$7,登録データ!$I$3:$L$102,3,FALSE))</f>
        <v/>
      </c>
    </row>
    <row r="495" spans="7:7">
      <c r="G495" s="36" t="str">
        <f>IF($C495="","",VLOOKUP(基本登録情報!$C$7,登録データ!$I$3:$L$102,3,FALSE))</f>
        <v/>
      </c>
    </row>
    <row r="496" spans="7:7">
      <c r="G496" s="36" t="str">
        <f>IF($C496="","",VLOOKUP(基本登録情報!$C$7,登録データ!$I$3:$L$102,3,FALSE))</f>
        <v/>
      </c>
    </row>
    <row r="497" spans="7:7">
      <c r="G497" s="36" t="str">
        <f>IF($C497="","",VLOOKUP(基本登録情報!$C$7,登録データ!$I$3:$L$102,3,FALSE))</f>
        <v/>
      </c>
    </row>
    <row r="498" spans="7:7">
      <c r="G498" s="36" t="str">
        <f>IF($C498="","",VLOOKUP(基本登録情報!$C$7,登録データ!$I$3:$L$102,3,FALSE))</f>
        <v/>
      </c>
    </row>
    <row r="499" spans="7:7">
      <c r="G499" s="36" t="str">
        <f>IF($C499="","",VLOOKUP(基本登録情報!$C$7,登録データ!$I$3:$L$102,3,FALSE))</f>
        <v/>
      </c>
    </row>
    <row r="500" spans="7:7">
      <c r="G500" s="36" t="str">
        <f>IF($C500="","",VLOOKUP(基本登録情報!$C$7,登録データ!$I$3:$L$102,3,FALSE))</f>
        <v/>
      </c>
    </row>
    <row r="501" spans="7:7">
      <c r="G501" s="36" t="str">
        <f>IF($C501="","",VLOOKUP(基本登録情報!$C$7,登録データ!$I$3:$L$102,3,FALSE))</f>
        <v/>
      </c>
    </row>
    <row r="502" spans="7:7">
      <c r="G502" s="36" t="str">
        <f>IF($C502="","",VLOOKUP(基本登録情報!$C$7,登録データ!$I$3:$L$102,3,FALSE))</f>
        <v/>
      </c>
    </row>
    <row r="503" spans="7:7">
      <c r="G503" s="36" t="str">
        <f>IF($C503="","",VLOOKUP(基本登録情報!$C$7,登録データ!$I$3:$L$102,3,FALSE))</f>
        <v/>
      </c>
    </row>
    <row r="504" spans="7:7">
      <c r="G504" s="36" t="str">
        <f>IF($C504="","",VLOOKUP(基本登録情報!$C$7,登録データ!$I$3:$L$102,3,FALSE))</f>
        <v/>
      </c>
    </row>
    <row r="505" spans="7:7">
      <c r="G505" s="36" t="str">
        <f>IF($C505="","",VLOOKUP(基本登録情報!$C$7,登録データ!$I$3:$L$102,3,FALSE))</f>
        <v/>
      </c>
    </row>
    <row r="506" spans="7:7">
      <c r="G506" s="36" t="str">
        <f>IF($C506="","",VLOOKUP(基本登録情報!$C$7,登録データ!$I$3:$L$102,3,FALSE))</f>
        <v/>
      </c>
    </row>
    <row r="507" spans="7:7">
      <c r="G507" s="36" t="str">
        <f>IF($C507="","",VLOOKUP(基本登録情報!$C$7,登録データ!$I$3:$L$102,3,FALSE))</f>
        <v/>
      </c>
    </row>
    <row r="508" spans="7:7">
      <c r="G508" s="36" t="str">
        <f>IF($C508="","",VLOOKUP(基本登録情報!$C$7,登録データ!$I$3:$L$102,3,FALSE))</f>
        <v/>
      </c>
    </row>
    <row r="509" spans="7:7">
      <c r="G509" s="36" t="str">
        <f>IF($C509="","",VLOOKUP(基本登録情報!$C$7,登録データ!$I$3:$L$102,3,FALSE))</f>
        <v/>
      </c>
    </row>
    <row r="510" spans="7:7">
      <c r="G510" s="36" t="str">
        <f>IF($C510="","",VLOOKUP(基本登録情報!$C$7,登録データ!$I$3:$L$102,3,FALSE))</f>
        <v/>
      </c>
    </row>
    <row r="511" spans="7:7">
      <c r="G511" s="36" t="str">
        <f>IF($C511="","",VLOOKUP(基本登録情報!$C$7,登録データ!$I$3:$L$102,3,FALSE))</f>
        <v/>
      </c>
    </row>
    <row r="512" spans="7:7">
      <c r="G512" s="36" t="str">
        <f>IF($C512="","",VLOOKUP(基本登録情報!$C$7,登録データ!$I$3:$L$102,3,FALSE))</f>
        <v/>
      </c>
    </row>
    <row r="513" spans="7:7">
      <c r="G513" s="36" t="str">
        <f>IF($C513="","",VLOOKUP(基本登録情報!$C$7,登録データ!$I$3:$L$102,3,FALSE))</f>
        <v/>
      </c>
    </row>
    <row r="514" spans="7:7">
      <c r="G514" s="36" t="str">
        <f>IF($C514="","",VLOOKUP(基本登録情報!$C$7,登録データ!$I$3:$L$102,3,FALSE))</f>
        <v/>
      </c>
    </row>
    <row r="515" spans="7:7">
      <c r="G515" s="36" t="str">
        <f>IF($C515="","",VLOOKUP(基本登録情報!$C$7,登録データ!$I$3:$L$102,3,FALSE))</f>
        <v/>
      </c>
    </row>
    <row r="516" spans="7:7">
      <c r="G516" s="36" t="str">
        <f>IF($C516="","",VLOOKUP(基本登録情報!$C$7,登録データ!$I$3:$L$102,3,FALSE))</f>
        <v/>
      </c>
    </row>
    <row r="517" spans="7:7">
      <c r="G517" s="36" t="str">
        <f>IF($C517="","",VLOOKUP(基本登録情報!$C$7,登録データ!$I$3:$L$102,3,FALSE))</f>
        <v/>
      </c>
    </row>
    <row r="518" spans="7:7">
      <c r="G518" s="36" t="str">
        <f>IF($C518="","",VLOOKUP(基本登録情報!$C$7,登録データ!$I$3:$L$102,3,FALSE))</f>
        <v/>
      </c>
    </row>
    <row r="519" spans="7:7">
      <c r="G519" s="36" t="str">
        <f>IF($C519="","",VLOOKUP(基本登録情報!$C$7,登録データ!$I$3:$L$102,3,FALSE))</f>
        <v/>
      </c>
    </row>
    <row r="520" spans="7:7">
      <c r="G520" s="36" t="str">
        <f>IF($C520="","",VLOOKUP(基本登録情報!$C$7,登録データ!$I$3:$L$102,3,FALSE))</f>
        <v/>
      </c>
    </row>
    <row r="521" spans="7:7">
      <c r="G521" s="36" t="str">
        <f>IF($C521="","",VLOOKUP(基本登録情報!$C$7,登録データ!$I$3:$L$102,3,FALSE))</f>
        <v/>
      </c>
    </row>
    <row r="522" spans="7:7">
      <c r="G522" s="36" t="str">
        <f>IF($C522="","",VLOOKUP(基本登録情報!$C$7,登録データ!$I$3:$L$102,3,FALSE))</f>
        <v/>
      </c>
    </row>
    <row r="523" spans="7:7">
      <c r="G523" s="36" t="str">
        <f>IF($C523="","",VLOOKUP(基本登録情報!$C$7,登録データ!$I$3:$L$102,3,FALSE))</f>
        <v/>
      </c>
    </row>
    <row r="524" spans="7:7">
      <c r="G524" s="36" t="str">
        <f>IF($C524="","",VLOOKUP(基本登録情報!$C$7,登録データ!$I$3:$L$102,3,FALSE))</f>
        <v/>
      </c>
    </row>
    <row r="525" spans="7:7">
      <c r="G525" s="36" t="str">
        <f>IF($C525="","",VLOOKUP(基本登録情報!$C$7,登録データ!$I$3:$L$102,3,FALSE))</f>
        <v/>
      </c>
    </row>
    <row r="526" spans="7:7">
      <c r="G526" s="36" t="str">
        <f>IF($C526="","",VLOOKUP(基本登録情報!$C$7,登録データ!$I$3:$L$102,3,FALSE))</f>
        <v/>
      </c>
    </row>
    <row r="527" spans="7:7">
      <c r="G527" s="36" t="str">
        <f>IF($C527="","",VLOOKUP(基本登録情報!$C$7,登録データ!$I$3:$L$102,3,FALSE))</f>
        <v/>
      </c>
    </row>
    <row r="528" spans="7:7">
      <c r="G528" s="36" t="str">
        <f>IF($C528="","",VLOOKUP(基本登録情報!$C$7,登録データ!$I$3:$L$102,3,FALSE))</f>
        <v/>
      </c>
    </row>
    <row r="529" spans="7:7">
      <c r="G529" s="36" t="str">
        <f>IF($C529="","",VLOOKUP(基本登録情報!$C$7,登録データ!$I$3:$L$102,3,FALSE))</f>
        <v/>
      </c>
    </row>
    <row r="530" spans="7:7">
      <c r="G530" s="36" t="str">
        <f>IF($C530="","",VLOOKUP(基本登録情報!$C$7,登録データ!$I$3:$L$102,3,FALSE))</f>
        <v/>
      </c>
    </row>
    <row r="531" spans="7:7">
      <c r="G531" s="36" t="str">
        <f>IF($C531="","",VLOOKUP(基本登録情報!$C$7,登録データ!$I$3:$L$102,3,FALSE))</f>
        <v/>
      </c>
    </row>
    <row r="532" spans="7:7">
      <c r="G532" s="36" t="str">
        <f>IF($C532="","",VLOOKUP(基本登録情報!$C$7,登録データ!$I$3:$L$102,3,FALSE))</f>
        <v/>
      </c>
    </row>
    <row r="533" spans="7:7">
      <c r="G533" s="36" t="str">
        <f>IF($C533="","",VLOOKUP(基本登録情報!$C$7,登録データ!$I$3:$L$102,3,FALSE))</f>
        <v/>
      </c>
    </row>
    <row r="534" spans="7:7">
      <c r="G534" s="36" t="str">
        <f>IF($C534="","",VLOOKUP(基本登録情報!$C$7,登録データ!$I$3:$L$102,3,FALSE))</f>
        <v/>
      </c>
    </row>
    <row r="535" spans="7:7">
      <c r="G535" s="36" t="str">
        <f>IF($C535="","",VLOOKUP(基本登録情報!$C$7,登録データ!$I$3:$L$102,3,FALSE))</f>
        <v/>
      </c>
    </row>
    <row r="536" spans="7:7">
      <c r="G536" s="36" t="str">
        <f>IF($C536="","",VLOOKUP(基本登録情報!$C$7,登録データ!$I$3:$L$102,3,FALSE))</f>
        <v/>
      </c>
    </row>
    <row r="537" spans="7:7">
      <c r="G537" s="36" t="str">
        <f>IF($C537="","",VLOOKUP(基本登録情報!$C$7,登録データ!$I$3:$L$102,3,FALSE))</f>
        <v/>
      </c>
    </row>
    <row r="538" spans="7:7">
      <c r="G538" s="36" t="str">
        <f>IF($C538="","",VLOOKUP(基本登録情報!$C$7,登録データ!$I$3:$L$102,3,FALSE))</f>
        <v/>
      </c>
    </row>
    <row r="539" spans="7:7">
      <c r="G539" s="36" t="str">
        <f>IF($C539="","",VLOOKUP(基本登録情報!$C$7,登録データ!$I$3:$L$102,3,FALSE))</f>
        <v/>
      </c>
    </row>
    <row r="540" spans="7:7">
      <c r="G540" s="36" t="str">
        <f>IF($C540="","",VLOOKUP(基本登録情報!$C$7,登録データ!$I$3:$L$102,3,FALSE))</f>
        <v/>
      </c>
    </row>
    <row r="541" spans="7:7">
      <c r="G541" s="36" t="str">
        <f>IF($C541="","",VLOOKUP(基本登録情報!$C$7,登録データ!$I$3:$L$102,3,FALSE))</f>
        <v/>
      </c>
    </row>
    <row r="542" spans="7:7">
      <c r="G542" s="36" t="str">
        <f>IF($C542="","",VLOOKUP(基本登録情報!$C$7,登録データ!$I$3:$L$102,3,FALSE))</f>
        <v/>
      </c>
    </row>
    <row r="543" spans="7:7">
      <c r="G543" s="36" t="str">
        <f>IF($C543="","",VLOOKUP(基本登録情報!$C$7,登録データ!$I$3:$L$102,3,FALSE))</f>
        <v/>
      </c>
    </row>
    <row r="544" spans="7:7">
      <c r="G544" s="36" t="str">
        <f>IF($C544="","",VLOOKUP(基本登録情報!$C$7,登録データ!$I$3:$L$102,3,FALSE))</f>
        <v/>
      </c>
    </row>
    <row r="545" spans="7:7">
      <c r="G545" s="36" t="str">
        <f>IF($C545="","",VLOOKUP(基本登録情報!$C$7,登録データ!$I$3:$L$102,3,FALSE))</f>
        <v/>
      </c>
    </row>
    <row r="546" spans="7:7">
      <c r="G546" s="36" t="str">
        <f>IF($C546="","",VLOOKUP(基本登録情報!$C$7,登録データ!$I$3:$L$102,3,FALSE))</f>
        <v/>
      </c>
    </row>
    <row r="547" spans="7:7">
      <c r="G547" s="36" t="str">
        <f>IF($C547="","",VLOOKUP(基本登録情報!$C$7,登録データ!$I$3:$L$102,3,FALSE))</f>
        <v/>
      </c>
    </row>
    <row r="548" spans="7:7">
      <c r="G548" s="36" t="str">
        <f>IF($C548="","",VLOOKUP(基本登録情報!$C$7,登録データ!$I$3:$L$102,3,FALSE))</f>
        <v/>
      </c>
    </row>
    <row r="549" spans="7:7">
      <c r="G549" s="36" t="str">
        <f>IF($C549="","",VLOOKUP(基本登録情報!$C$7,登録データ!$I$3:$L$102,3,FALSE))</f>
        <v/>
      </c>
    </row>
    <row r="550" spans="7:7">
      <c r="G550" s="36" t="str">
        <f>IF($C550="","",VLOOKUP(基本登録情報!$C$7,登録データ!$I$3:$L$102,3,FALSE))</f>
        <v/>
      </c>
    </row>
    <row r="551" spans="7:7">
      <c r="G551" s="36" t="str">
        <f>IF($C551="","",VLOOKUP(基本登録情報!$C$7,登録データ!$I$3:$L$102,3,FALSE))</f>
        <v/>
      </c>
    </row>
    <row r="552" spans="7:7">
      <c r="G552" s="36" t="str">
        <f>IF($C552="","",VLOOKUP(基本登録情報!$C$7,登録データ!$I$3:$L$102,3,FALSE))</f>
        <v/>
      </c>
    </row>
    <row r="553" spans="7:7">
      <c r="G553" s="36" t="str">
        <f>IF($C553="","",VLOOKUP(基本登録情報!$C$7,登録データ!$I$3:$L$102,3,FALSE))</f>
        <v/>
      </c>
    </row>
    <row r="554" spans="7:7">
      <c r="G554" s="36" t="str">
        <f>IF($C554="","",VLOOKUP(基本登録情報!$C$7,登録データ!$I$3:$L$102,3,FALSE))</f>
        <v/>
      </c>
    </row>
    <row r="555" spans="7:7">
      <c r="G555" s="36" t="str">
        <f>IF($C555="","",VLOOKUP(基本登録情報!$C$7,登録データ!$I$3:$L$102,3,FALSE))</f>
        <v/>
      </c>
    </row>
    <row r="556" spans="7:7">
      <c r="G556" s="36" t="str">
        <f>IF($C556="","",VLOOKUP(基本登録情報!$C$7,登録データ!$I$3:$L$102,3,FALSE))</f>
        <v/>
      </c>
    </row>
    <row r="557" spans="7:7">
      <c r="G557" s="36" t="str">
        <f>IF($C557="","",VLOOKUP(基本登録情報!$C$7,登録データ!$I$3:$L$102,3,FALSE))</f>
        <v/>
      </c>
    </row>
    <row r="558" spans="7:7">
      <c r="G558" s="36" t="str">
        <f>IF($C558="","",VLOOKUP(基本登録情報!$C$7,登録データ!$I$3:$L$102,3,FALSE))</f>
        <v/>
      </c>
    </row>
    <row r="559" spans="7:7">
      <c r="G559" s="36" t="str">
        <f>IF($C559="","",VLOOKUP(基本登録情報!$C$7,登録データ!$I$3:$L$102,3,FALSE))</f>
        <v/>
      </c>
    </row>
    <row r="560" spans="7:7">
      <c r="G560" s="36" t="str">
        <f>IF($C560="","",VLOOKUP(基本登録情報!$C$7,登録データ!$I$3:$L$102,3,FALSE))</f>
        <v/>
      </c>
    </row>
    <row r="561" spans="7:7">
      <c r="G561" s="36" t="str">
        <f>IF($C561="","",VLOOKUP(基本登録情報!$C$7,登録データ!$I$3:$L$102,3,FALSE))</f>
        <v/>
      </c>
    </row>
    <row r="562" spans="7:7">
      <c r="G562" s="36" t="str">
        <f>IF($C562="","",VLOOKUP(基本登録情報!$C$7,登録データ!$I$3:$L$102,3,FALSE))</f>
        <v/>
      </c>
    </row>
    <row r="563" spans="7:7">
      <c r="G563" s="36" t="str">
        <f>IF($C563="","",VLOOKUP(基本登録情報!$C$7,登録データ!$I$3:$L$102,3,FALSE))</f>
        <v/>
      </c>
    </row>
    <row r="564" spans="7:7">
      <c r="G564" s="36" t="str">
        <f>IF($C564="","",VLOOKUP(基本登録情報!$C$7,登録データ!$I$3:$L$102,3,FALSE))</f>
        <v/>
      </c>
    </row>
    <row r="565" spans="7:7">
      <c r="G565" s="36" t="str">
        <f>IF($C565="","",VLOOKUP(基本登録情報!$C$7,登録データ!$I$3:$L$102,3,FALSE))</f>
        <v/>
      </c>
    </row>
    <row r="566" spans="7:7">
      <c r="G566" s="36" t="str">
        <f>IF($C566="","",VLOOKUP(基本登録情報!$C$7,登録データ!$I$3:$L$102,3,FALSE))</f>
        <v/>
      </c>
    </row>
    <row r="567" spans="7:7">
      <c r="G567" s="36" t="str">
        <f>IF($C567="","",VLOOKUP(基本登録情報!$C$7,登録データ!$I$3:$L$102,3,FALSE))</f>
        <v/>
      </c>
    </row>
    <row r="568" spans="7:7">
      <c r="G568" s="36" t="str">
        <f>IF($C568="","",VLOOKUP(基本登録情報!$C$7,登録データ!$I$3:$L$102,3,FALSE))</f>
        <v/>
      </c>
    </row>
    <row r="569" spans="7:7">
      <c r="G569" s="36" t="str">
        <f>IF($C569="","",VLOOKUP(基本登録情報!$C$7,登録データ!$I$3:$L$102,3,FALSE))</f>
        <v/>
      </c>
    </row>
    <row r="570" spans="7:7">
      <c r="G570" s="36" t="str">
        <f>IF($C570="","",VLOOKUP(基本登録情報!$C$7,登録データ!$I$3:$L$102,3,FALSE))</f>
        <v/>
      </c>
    </row>
    <row r="571" spans="7:7">
      <c r="G571" s="36" t="str">
        <f>IF($C571="","",VLOOKUP(基本登録情報!$C$7,登録データ!$I$3:$L$102,3,FALSE))</f>
        <v/>
      </c>
    </row>
    <row r="572" spans="7:7">
      <c r="G572" s="36" t="str">
        <f>IF($C572="","",VLOOKUP(基本登録情報!$C$7,登録データ!$I$3:$L$102,3,FALSE))</f>
        <v/>
      </c>
    </row>
    <row r="573" spans="7:7">
      <c r="G573" s="36" t="str">
        <f>IF($C573="","",VLOOKUP(基本登録情報!$C$7,登録データ!$I$3:$L$102,3,FALSE))</f>
        <v/>
      </c>
    </row>
    <row r="574" spans="7:7">
      <c r="G574" s="36" t="str">
        <f>IF($C574="","",VLOOKUP(基本登録情報!$C$7,登録データ!$I$3:$L$102,3,FALSE))</f>
        <v/>
      </c>
    </row>
    <row r="575" spans="7:7">
      <c r="G575" s="36" t="str">
        <f>IF($C575="","",VLOOKUP(基本登録情報!$C$7,登録データ!$I$3:$L$102,3,FALSE))</f>
        <v/>
      </c>
    </row>
    <row r="576" spans="7:7">
      <c r="G576" s="36" t="str">
        <f>IF($C576="","",VLOOKUP(基本登録情報!$C$7,登録データ!$I$3:$L$102,3,FALSE))</f>
        <v/>
      </c>
    </row>
    <row r="577" spans="7:7">
      <c r="G577" s="36" t="str">
        <f>IF($C577="","",VLOOKUP(基本登録情報!$C$7,登録データ!$I$3:$L$102,3,FALSE))</f>
        <v/>
      </c>
    </row>
    <row r="578" spans="7:7">
      <c r="G578" s="36" t="str">
        <f>IF($C578="","",VLOOKUP(基本登録情報!$C$7,登録データ!$I$3:$L$102,3,FALSE))</f>
        <v/>
      </c>
    </row>
    <row r="579" spans="7:7">
      <c r="G579" s="36" t="str">
        <f>IF($C579="","",VLOOKUP(基本登録情報!$C$7,登録データ!$I$3:$L$102,3,FALSE))</f>
        <v/>
      </c>
    </row>
    <row r="580" spans="7:7">
      <c r="G580" s="36" t="str">
        <f>IF($C580="","",VLOOKUP(基本登録情報!$C$7,登録データ!$I$3:$L$102,3,FALSE))</f>
        <v/>
      </c>
    </row>
    <row r="581" spans="7:7">
      <c r="G581" s="36" t="str">
        <f>IF($C581="","",VLOOKUP(基本登録情報!$C$7,登録データ!$I$3:$L$102,3,FALSE))</f>
        <v/>
      </c>
    </row>
    <row r="582" spans="7:7">
      <c r="G582" s="36" t="str">
        <f>IF($C582="","",VLOOKUP(基本登録情報!$C$7,登録データ!$I$3:$L$102,3,FALSE))</f>
        <v/>
      </c>
    </row>
    <row r="583" spans="7:7">
      <c r="G583" s="36" t="str">
        <f>IF($C583="","",VLOOKUP(基本登録情報!$C$7,登録データ!$I$3:$L$102,3,FALSE))</f>
        <v/>
      </c>
    </row>
    <row r="584" spans="7:7">
      <c r="G584" s="36" t="str">
        <f>IF($C584="","",VLOOKUP(基本登録情報!$C$7,登録データ!$I$3:$L$102,3,FALSE))</f>
        <v/>
      </c>
    </row>
    <row r="585" spans="7:7">
      <c r="G585" s="36" t="str">
        <f>IF($C585="","",VLOOKUP(基本登録情報!$C$7,登録データ!$I$3:$L$102,3,FALSE))</f>
        <v/>
      </c>
    </row>
    <row r="586" spans="7:7">
      <c r="G586" s="36" t="str">
        <f>IF($C586="","",VLOOKUP(基本登録情報!$C$7,登録データ!$I$3:$L$102,3,FALSE))</f>
        <v/>
      </c>
    </row>
    <row r="587" spans="7:7">
      <c r="G587" s="36" t="str">
        <f>IF($C587="","",VLOOKUP(基本登録情報!$C$7,登録データ!$I$3:$L$102,3,FALSE))</f>
        <v/>
      </c>
    </row>
    <row r="588" spans="7:7">
      <c r="G588" s="36" t="str">
        <f>IF($C588="","",VLOOKUP(基本登録情報!$C$7,登録データ!$I$3:$L$102,3,FALSE))</f>
        <v/>
      </c>
    </row>
    <row r="589" spans="7:7">
      <c r="G589" s="36" t="str">
        <f>IF($C589="","",VLOOKUP(基本登録情報!$C$7,登録データ!$I$3:$L$102,3,FALSE))</f>
        <v/>
      </c>
    </row>
    <row r="590" spans="7:7">
      <c r="G590" s="36" t="str">
        <f>IF($C590="","",VLOOKUP(基本登録情報!$C$7,登録データ!$I$3:$L$102,3,FALSE))</f>
        <v/>
      </c>
    </row>
    <row r="591" spans="7:7">
      <c r="G591" s="36" t="str">
        <f>IF($C591="","",VLOOKUP(基本登録情報!$C$7,登録データ!$I$3:$L$102,3,FALSE))</f>
        <v/>
      </c>
    </row>
    <row r="592" spans="7:7">
      <c r="G592" s="36" t="str">
        <f>IF($C592="","",VLOOKUP(基本登録情報!$C$7,登録データ!$I$3:$L$102,3,FALSE))</f>
        <v/>
      </c>
    </row>
    <row r="593" spans="7:7">
      <c r="G593" s="36" t="str">
        <f>IF($C593="","",VLOOKUP(基本登録情報!$C$7,登録データ!$I$3:$L$102,3,FALSE))</f>
        <v/>
      </c>
    </row>
    <row r="594" spans="7:7">
      <c r="G594" s="36" t="str">
        <f>IF($C594="","",VLOOKUP(基本登録情報!$C$7,登録データ!$I$3:$L$102,3,FALSE))</f>
        <v/>
      </c>
    </row>
    <row r="595" spans="7:7">
      <c r="G595" s="36" t="str">
        <f>IF($C595="","",VLOOKUP(基本登録情報!$C$7,登録データ!$I$3:$L$102,3,FALSE))</f>
        <v/>
      </c>
    </row>
    <row r="596" spans="7:7">
      <c r="G596" s="36" t="str">
        <f>IF($C596="","",VLOOKUP(基本登録情報!$C$7,登録データ!$I$3:$L$102,3,FALSE))</f>
        <v/>
      </c>
    </row>
    <row r="597" spans="7:7">
      <c r="G597" s="36" t="str">
        <f>IF($C597="","",VLOOKUP(基本登録情報!$C$7,登録データ!$I$3:$L$102,3,FALSE))</f>
        <v/>
      </c>
    </row>
    <row r="598" spans="7:7">
      <c r="G598" s="36" t="str">
        <f>IF($C598="","",VLOOKUP(基本登録情報!$C$7,登録データ!$I$3:$L$102,3,FALSE))</f>
        <v/>
      </c>
    </row>
    <row r="599" spans="7:7">
      <c r="G599" s="36" t="str">
        <f>IF($C599="","",VLOOKUP(基本登録情報!$C$7,登録データ!$I$3:$L$102,3,FALSE))</f>
        <v/>
      </c>
    </row>
    <row r="600" spans="7:7">
      <c r="G600" s="36" t="str">
        <f>IF($C600="","",VLOOKUP(基本登録情報!$C$7,登録データ!$I$3:$L$102,3,FALSE))</f>
        <v/>
      </c>
    </row>
    <row r="601" spans="7:7">
      <c r="G601" s="36" t="str">
        <f>IF($C601="","",VLOOKUP(基本登録情報!$C$7,登録データ!$I$3:$L$102,3,FALSE))</f>
        <v/>
      </c>
    </row>
    <row r="602" spans="7:7">
      <c r="G602" s="36" t="str">
        <f>IF($C602="","",VLOOKUP(基本登録情報!$C$7,登録データ!$I$3:$L$102,3,FALSE))</f>
        <v/>
      </c>
    </row>
    <row r="603" spans="7:7">
      <c r="G603" s="36" t="str">
        <f>IF($C603="","",VLOOKUP(基本登録情報!$C$7,登録データ!$I$3:$L$102,3,FALSE))</f>
        <v/>
      </c>
    </row>
    <row r="604" spans="7:7">
      <c r="G604" s="36" t="str">
        <f>IF($C604="","",VLOOKUP(基本登録情報!$C$7,登録データ!$I$3:$L$102,3,FALSE))</f>
        <v/>
      </c>
    </row>
    <row r="605" spans="7:7">
      <c r="G605" s="36" t="str">
        <f>IF($C605="","",VLOOKUP(基本登録情報!$C$7,登録データ!$I$3:$L$102,3,FALSE))</f>
        <v/>
      </c>
    </row>
    <row r="606" spans="7:7">
      <c r="G606" s="36" t="str">
        <f>IF($C606="","",VLOOKUP(基本登録情報!$C$7,登録データ!$I$3:$L$102,3,FALSE))</f>
        <v/>
      </c>
    </row>
    <row r="607" spans="7:7">
      <c r="G607" s="36" t="str">
        <f>IF($C607="","",VLOOKUP(基本登録情報!$C$7,登録データ!$I$3:$L$102,3,FALSE))</f>
        <v/>
      </c>
    </row>
    <row r="608" spans="7:7">
      <c r="G608" s="36" t="str">
        <f>IF($C608="","",VLOOKUP(基本登録情報!$C$7,登録データ!$I$3:$L$102,3,FALSE))</f>
        <v/>
      </c>
    </row>
    <row r="609" spans="7:7">
      <c r="G609" s="36" t="str">
        <f>IF($C609="","",VLOOKUP(基本登録情報!$C$7,登録データ!$I$3:$L$102,3,FALSE))</f>
        <v/>
      </c>
    </row>
    <row r="610" spans="7:7">
      <c r="G610" s="36" t="str">
        <f>IF($C610="","",VLOOKUP(基本登録情報!$C$7,登録データ!$I$3:$L$102,3,FALSE))</f>
        <v/>
      </c>
    </row>
    <row r="611" spans="7:7">
      <c r="G611" s="36" t="str">
        <f>IF($C611="","",VLOOKUP(基本登録情報!$C$7,登録データ!$I$3:$L$102,3,FALSE))</f>
        <v/>
      </c>
    </row>
    <row r="612" spans="7:7">
      <c r="G612" s="36" t="str">
        <f>IF($C612="","",VLOOKUP(基本登録情報!$C$7,登録データ!$I$3:$L$102,3,FALSE))</f>
        <v/>
      </c>
    </row>
    <row r="613" spans="7:7">
      <c r="G613" s="36" t="str">
        <f>IF($C613="","",VLOOKUP(基本登録情報!$C$7,登録データ!$I$3:$L$102,3,FALSE))</f>
        <v/>
      </c>
    </row>
    <row r="614" spans="7:7">
      <c r="G614" s="36" t="str">
        <f>IF($C614="","",VLOOKUP(基本登録情報!$C$7,登録データ!$I$3:$L$102,3,FALSE))</f>
        <v/>
      </c>
    </row>
    <row r="615" spans="7:7">
      <c r="G615" s="36" t="str">
        <f>IF($C615="","",VLOOKUP(基本登録情報!$C$7,登録データ!$I$3:$L$102,3,FALSE))</f>
        <v/>
      </c>
    </row>
    <row r="616" spans="7:7">
      <c r="G616" s="36" t="str">
        <f>IF($C616="","",VLOOKUP(基本登録情報!$C$7,登録データ!$I$3:$L$102,3,FALSE))</f>
        <v/>
      </c>
    </row>
    <row r="617" spans="7:7">
      <c r="G617" s="36" t="str">
        <f>IF($C617="","",VLOOKUP(基本登録情報!$C$7,登録データ!$I$3:$L$102,3,FALSE))</f>
        <v/>
      </c>
    </row>
    <row r="618" spans="7:7">
      <c r="G618" s="36" t="str">
        <f>IF($C618="","",VLOOKUP(基本登録情報!$C$7,登録データ!$I$3:$L$102,3,FALSE))</f>
        <v/>
      </c>
    </row>
    <row r="619" spans="7:7">
      <c r="G619" s="36" t="str">
        <f>IF($C619="","",VLOOKUP(基本登録情報!$C$7,登録データ!$I$3:$L$102,3,FALSE))</f>
        <v/>
      </c>
    </row>
    <row r="620" spans="7:7">
      <c r="G620" s="36" t="str">
        <f>IF($C620="","",VLOOKUP(基本登録情報!$C$7,登録データ!$I$3:$L$102,3,FALSE))</f>
        <v/>
      </c>
    </row>
    <row r="621" spans="7:7">
      <c r="G621" s="36" t="str">
        <f>IF($C621="","",VLOOKUP(基本登録情報!$C$7,登録データ!$I$3:$L$102,3,FALSE))</f>
        <v/>
      </c>
    </row>
    <row r="622" spans="7:7">
      <c r="G622" s="36" t="str">
        <f>IF($C622="","",VLOOKUP(基本登録情報!$C$7,登録データ!$I$3:$L$102,3,FALSE))</f>
        <v/>
      </c>
    </row>
    <row r="623" spans="7:7">
      <c r="G623" s="36" t="str">
        <f>IF($C623="","",VLOOKUP(基本登録情報!$C$7,登録データ!$I$3:$L$102,3,FALSE))</f>
        <v/>
      </c>
    </row>
    <row r="624" spans="7:7">
      <c r="G624" s="36" t="str">
        <f>IF($C624="","",VLOOKUP(基本登録情報!$C$7,登録データ!$I$3:$L$102,3,FALSE))</f>
        <v/>
      </c>
    </row>
    <row r="625" spans="7:7">
      <c r="G625" s="36" t="str">
        <f>IF($C625="","",VLOOKUP(基本登録情報!$C$7,登録データ!$I$3:$L$102,3,FALSE))</f>
        <v/>
      </c>
    </row>
    <row r="626" spans="7:7">
      <c r="G626" s="36" t="str">
        <f>IF($C626="","",VLOOKUP(基本登録情報!$C$7,登録データ!$I$3:$L$102,3,FALSE))</f>
        <v/>
      </c>
    </row>
    <row r="627" spans="7:7">
      <c r="G627" s="36" t="str">
        <f>IF($C627="","",VLOOKUP(基本登録情報!$C$7,登録データ!$I$3:$L$102,3,FALSE))</f>
        <v/>
      </c>
    </row>
    <row r="628" spans="7:7">
      <c r="G628" s="36" t="str">
        <f>IF($C628="","",VLOOKUP(基本登録情報!$C$7,登録データ!$I$3:$L$102,3,FALSE))</f>
        <v/>
      </c>
    </row>
    <row r="629" spans="7:7">
      <c r="G629" s="36" t="str">
        <f>IF($C629="","",VLOOKUP(基本登録情報!$C$7,登録データ!$I$3:$L$102,3,FALSE))</f>
        <v/>
      </c>
    </row>
    <row r="630" spans="7:7">
      <c r="G630" s="36" t="str">
        <f>IF($C630="","",VLOOKUP(基本登録情報!$C$7,登録データ!$I$3:$L$102,3,FALSE))</f>
        <v/>
      </c>
    </row>
    <row r="631" spans="7:7">
      <c r="G631" s="36" t="str">
        <f>IF($C631="","",VLOOKUP(基本登録情報!$C$7,登録データ!$I$3:$L$102,3,FALSE))</f>
        <v/>
      </c>
    </row>
    <row r="632" spans="7:7">
      <c r="G632" s="36" t="str">
        <f>IF($C632="","",VLOOKUP(基本登録情報!$C$7,登録データ!$I$3:$L$102,3,FALSE))</f>
        <v/>
      </c>
    </row>
    <row r="633" spans="7:7">
      <c r="G633" s="36" t="str">
        <f>IF($C633="","",VLOOKUP(基本登録情報!$C$7,登録データ!$I$3:$L$102,3,FALSE))</f>
        <v/>
      </c>
    </row>
    <row r="634" spans="7:7">
      <c r="G634" s="36" t="str">
        <f>IF($C634="","",VLOOKUP(基本登録情報!$C$7,登録データ!$I$3:$L$102,3,FALSE))</f>
        <v/>
      </c>
    </row>
    <row r="635" spans="7:7">
      <c r="G635" s="36" t="str">
        <f>IF($C635="","",VLOOKUP(基本登録情報!$C$7,登録データ!$I$3:$L$102,3,FALSE))</f>
        <v/>
      </c>
    </row>
    <row r="636" spans="7:7">
      <c r="G636" s="36" t="str">
        <f>IF($C636="","",VLOOKUP(基本登録情報!$C$7,登録データ!$I$3:$L$102,3,FALSE))</f>
        <v/>
      </c>
    </row>
    <row r="637" spans="7:7">
      <c r="G637" s="36" t="str">
        <f>IF($C637="","",VLOOKUP(基本登録情報!$C$7,登録データ!$I$3:$L$102,3,FALSE))</f>
        <v/>
      </c>
    </row>
    <row r="638" spans="7:7">
      <c r="G638" s="36" t="str">
        <f>IF($C638="","",VLOOKUP(基本登録情報!$C$7,登録データ!$I$3:$L$102,3,FALSE))</f>
        <v/>
      </c>
    </row>
    <row r="639" spans="7:7">
      <c r="G639" s="36" t="str">
        <f>IF($C639="","",VLOOKUP(基本登録情報!$C$7,登録データ!$I$3:$L$102,3,FALSE))</f>
        <v/>
      </c>
    </row>
    <row r="640" spans="7:7">
      <c r="G640" s="36" t="str">
        <f>IF($C640="","",VLOOKUP(基本登録情報!$C$7,登録データ!$I$3:$L$102,3,FALSE))</f>
        <v/>
      </c>
    </row>
    <row r="641" spans="7:7">
      <c r="G641" s="36" t="str">
        <f>IF($C641="","",VLOOKUP(基本登録情報!$C$7,登録データ!$I$3:$L$102,3,FALSE))</f>
        <v/>
      </c>
    </row>
    <row r="642" spans="7:7">
      <c r="G642" s="36" t="str">
        <f>IF($C642="","",VLOOKUP(基本登録情報!$C$7,登録データ!$I$3:$L$102,3,FALSE))</f>
        <v/>
      </c>
    </row>
    <row r="643" spans="7:7">
      <c r="G643" s="36" t="str">
        <f>IF($C643="","",VLOOKUP(基本登録情報!$C$7,登録データ!$I$3:$L$102,3,FALSE))</f>
        <v/>
      </c>
    </row>
    <row r="644" spans="7:7">
      <c r="G644" s="36" t="str">
        <f>IF($C644="","",VLOOKUP(基本登録情報!$C$7,登録データ!$I$3:$L$102,3,FALSE))</f>
        <v/>
      </c>
    </row>
    <row r="645" spans="7:7">
      <c r="G645" s="36" t="str">
        <f>IF($C645="","",VLOOKUP(基本登録情報!$C$7,登録データ!$I$3:$L$102,3,FALSE))</f>
        <v/>
      </c>
    </row>
    <row r="646" spans="7:7">
      <c r="G646" s="36" t="str">
        <f>IF($C646="","",VLOOKUP(基本登録情報!$C$7,登録データ!$I$3:$L$102,3,FALSE))</f>
        <v/>
      </c>
    </row>
    <row r="647" spans="7:7">
      <c r="G647" s="36" t="str">
        <f>IF($C647="","",VLOOKUP(基本登録情報!$C$7,登録データ!$I$3:$L$102,3,FALSE))</f>
        <v/>
      </c>
    </row>
    <row r="648" spans="7:7">
      <c r="G648" s="36" t="str">
        <f>IF($C648="","",VLOOKUP(基本登録情報!$C$7,登録データ!$I$3:$L$102,3,FALSE))</f>
        <v/>
      </c>
    </row>
    <row r="649" spans="7:7">
      <c r="G649" s="36" t="str">
        <f>IF($C649="","",VLOOKUP(基本登録情報!$C$7,登録データ!$I$3:$L$102,3,FALSE))</f>
        <v/>
      </c>
    </row>
    <row r="650" spans="7:7">
      <c r="G650" s="36" t="str">
        <f>IF($C650="","",VLOOKUP(基本登録情報!$C$7,登録データ!$I$3:$L$102,3,FALSE))</f>
        <v/>
      </c>
    </row>
    <row r="651" spans="7:7">
      <c r="G651" s="36" t="str">
        <f>IF($C651="","",VLOOKUP(基本登録情報!$C$7,登録データ!$I$3:$L$102,3,FALSE))</f>
        <v/>
      </c>
    </row>
    <row r="652" spans="7:7">
      <c r="G652" s="36" t="str">
        <f>IF($C652="","",VLOOKUP(基本登録情報!$C$7,登録データ!$I$3:$L$102,3,FALSE))</f>
        <v/>
      </c>
    </row>
    <row r="653" spans="7:7">
      <c r="G653" s="36" t="str">
        <f>IF($C653="","",VLOOKUP(基本登録情報!$C$7,登録データ!$I$3:$L$102,3,FALSE))</f>
        <v/>
      </c>
    </row>
    <row r="654" spans="7:7">
      <c r="G654" s="36" t="str">
        <f>IF($C654="","",VLOOKUP(基本登録情報!$C$7,登録データ!$I$3:$L$102,3,FALSE))</f>
        <v/>
      </c>
    </row>
    <row r="655" spans="7:7">
      <c r="G655" s="36" t="str">
        <f>IF($C655="","",VLOOKUP(基本登録情報!$C$7,登録データ!$I$3:$L$102,3,FALSE))</f>
        <v/>
      </c>
    </row>
    <row r="656" spans="7:7">
      <c r="G656" s="36" t="str">
        <f>IF($C656="","",VLOOKUP(基本登録情報!$C$7,登録データ!$I$3:$L$102,3,FALSE))</f>
        <v/>
      </c>
    </row>
    <row r="657" spans="7:7">
      <c r="G657" s="36" t="str">
        <f>IF($C657="","",VLOOKUP(基本登録情報!$C$7,登録データ!$I$3:$L$102,3,FALSE))</f>
        <v/>
      </c>
    </row>
    <row r="658" spans="7:7">
      <c r="G658" s="36" t="str">
        <f>IF($C658="","",VLOOKUP(基本登録情報!$C$7,登録データ!$I$3:$L$102,3,FALSE))</f>
        <v/>
      </c>
    </row>
    <row r="659" spans="7:7">
      <c r="G659" s="36" t="str">
        <f>IF($C659="","",VLOOKUP(基本登録情報!$C$7,登録データ!$I$3:$L$102,3,FALSE))</f>
        <v/>
      </c>
    </row>
    <row r="660" spans="7:7">
      <c r="G660" s="36" t="str">
        <f>IF($C660="","",VLOOKUP(基本登録情報!$C$7,登録データ!$I$3:$L$102,3,FALSE))</f>
        <v/>
      </c>
    </row>
    <row r="661" spans="7:7">
      <c r="G661" s="36" t="str">
        <f>IF($C661="","",VLOOKUP(基本登録情報!$C$7,登録データ!$I$3:$L$102,3,FALSE))</f>
        <v/>
      </c>
    </row>
    <row r="662" spans="7:7">
      <c r="G662" s="36" t="str">
        <f>IF($C662="","",VLOOKUP(基本登録情報!$C$7,登録データ!$I$3:$L$102,3,FALSE))</f>
        <v/>
      </c>
    </row>
    <row r="663" spans="7:7">
      <c r="G663" s="36" t="str">
        <f>IF($C663="","",VLOOKUP(基本登録情報!$C$7,登録データ!$I$3:$L$102,3,FALSE))</f>
        <v/>
      </c>
    </row>
    <row r="664" spans="7:7">
      <c r="G664" s="36" t="str">
        <f>IF($C664="","",VLOOKUP(基本登録情報!$C$7,登録データ!$I$3:$L$102,3,FALSE))</f>
        <v/>
      </c>
    </row>
    <row r="665" spans="7:7">
      <c r="G665" s="36" t="str">
        <f>IF($C665="","",VLOOKUP(基本登録情報!$C$7,登録データ!$I$3:$L$102,3,FALSE))</f>
        <v/>
      </c>
    </row>
    <row r="666" spans="7:7">
      <c r="G666" s="36" t="str">
        <f>IF($C666="","",VLOOKUP(基本登録情報!$C$7,登録データ!$I$3:$L$102,3,FALSE))</f>
        <v/>
      </c>
    </row>
    <row r="667" spans="7:7">
      <c r="G667" s="36" t="str">
        <f>IF($C667="","",VLOOKUP(基本登録情報!$C$7,登録データ!$I$3:$L$102,3,FALSE))</f>
        <v/>
      </c>
    </row>
    <row r="668" spans="7:7">
      <c r="G668" s="36" t="str">
        <f>IF($C668="","",VLOOKUP(基本登録情報!$C$7,登録データ!$I$3:$L$102,3,FALSE))</f>
        <v/>
      </c>
    </row>
    <row r="669" spans="7:7">
      <c r="G669" s="36" t="str">
        <f>IF($C669="","",VLOOKUP(基本登録情報!$C$7,登録データ!$I$3:$L$102,3,FALSE))</f>
        <v/>
      </c>
    </row>
    <row r="670" spans="7:7">
      <c r="G670" s="36" t="str">
        <f>IF($C670="","",VLOOKUP(基本登録情報!$C$7,登録データ!$I$3:$L$102,3,FALSE))</f>
        <v/>
      </c>
    </row>
    <row r="671" spans="7:7">
      <c r="G671" s="36" t="str">
        <f>IF($C671="","",VLOOKUP(基本登録情報!$C$7,登録データ!$I$3:$L$102,3,FALSE))</f>
        <v/>
      </c>
    </row>
    <row r="672" spans="7:7">
      <c r="G672" s="36" t="str">
        <f>IF($C672="","",VLOOKUP(基本登録情報!$C$7,登録データ!$I$3:$L$102,3,FALSE))</f>
        <v/>
      </c>
    </row>
    <row r="673" spans="7:7">
      <c r="G673" s="36" t="str">
        <f>IF($C673="","",VLOOKUP(基本登録情報!$C$7,登録データ!$I$3:$L$102,3,FALSE))</f>
        <v/>
      </c>
    </row>
    <row r="674" spans="7:7">
      <c r="G674" s="36" t="str">
        <f>IF($C674="","",VLOOKUP(基本登録情報!$C$7,登録データ!$I$3:$L$102,3,FALSE))</f>
        <v/>
      </c>
    </row>
    <row r="675" spans="7:7">
      <c r="G675" s="36" t="str">
        <f>IF($C675="","",VLOOKUP(基本登録情報!$C$7,登録データ!$I$3:$L$102,3,FALSE))</f>
        <v/>
      </c>
    </row>
    <row r="676" spans="7:7">
      <c r="G676" s="36" t="str">
        <f>IF($C676="","",VLOOKUP(基本登録情報!$C$7,登録データ!$I$3:$L$102,3,FALSE))</f>
        <v/>
      </c>
    </row>
    <row r="677" spans="7:7">
      <c r="G677" s="36" t="str">
        <f>IF($C677="","",VLOOKUP(基本登録情報!$C$7,登録データ!$I$3:$L$102,3,FALSE))</f>
        <v/>
      </c>
    </row>
    <row r="678" spans="7:7">
      <c r="G678" s="36" t="str">
        <f>IF($C678="","",VLOOKUP(基本登録情報!$C$7,登録データ!$I$3:$L$102,3,FALSE))</f>
        <v/>
      </c>
    </row>
    <row r="679" spans="7:7">
      <c r="G679" s="36" t="str">
        <f>IF($C679="","",VLOOKUP(基本登録情報!$C$7,登録データ!$I$3:$L$102,3,FALSE))</f>
        <v/>
      </c>
    </row>
    <row r="680" spans="7:7">
      <c r="G680" s="36" t="str">
        <f>IF($C680="","",VLOOKUP(基本登録情報!$C$7,登録データ!$I$3:$L$102,3,FALSE))</f>
        <v/>
      </c>
    </row>
    <row r="681" spans="7:7">
      <c r="G681" s="36" t="str">
        <f>IF($C681="","",VLOOKUP(基本登録情報!$C$7,登録データ!$I$3:$L$102,3,FALSE))</f>
        <v/>
      </c>
    </row>
    <row r="682" spans="7:7">
      <c r="G682" s="36" t="str">
        <f>IF($C682="","",VLOOKUP(基本登録情報!$C$7,登録データ!$I$3:$L$102,3,FALSE))</f>
        <v/>
      </c>
    </row>
    <row r="683" spans="7:7">
      <c r="G683" s="36" t="str">
        <f>IF($C683="","",VLOOKUP(基本登録情報!$C$7,登録データ!$I$3:$L$102,3,FALSE))</f>
        <v/>
      </c>
    </row>
    <row r="684" spans="7:7">
      <c r="G684" s="36" t="str">
        <f>IF($C684="","",VLOOKUP(基本登録情報!$C$7,登録データ!$I$3:$L$102,3,FALSE))</f>
        <v/>
      </c>
    </row>
    <row r="685" spans="7:7">
      <c r="G685" s="36" t="str">
        <f>IF($C685="","",VLOOKUP(基本登録情報!$C$7,登録データ!$I$3:$L$102,3,FALSE))</f>
        <v/>
      </c>
    </row>
    <row r="686" spans="7:7">
      <c r="G686" s="36" t="str">
        <f>IF($C686="","",VLOOKUP(基本登録情報!$C$7,登録データ!$I$3:$L$102,3,FALSE))</f>
        <v/>
      </c>
    </row>
    <row r="687" spans="7:7">
      <c r="G687" s="36" t="str">
        <f>IF($C687="","",VLOOKUP(基本登録情報!$C$7,登録データ!$I$3:$L$102,3,FALSE))</f>
        <v/>
      </c>
    </row>
    <row r="688" spans="7:7">
      <c r="G688" s="36" t="str">
        <f>IF($C688="","",VLOOKUP(基本登録情報!$C$7,登録データ!$I$3:$L$102,3,FALSE))</f>
        <v/>
      </c>
    </row>
    <row r="689" spans="7:7">
      <c r="G689" s="36" t="str">
        <f>IF($C689="","",VLOOKUP(基本登録情報!$C$7,登録データ!$I$3:$L$102,3,FALSE))</f>
        <v/>
      </c>
    </row>
    <row r="690" spans="7:7">
      <c r="G690" s="36" t="str">
        <f>IF($C690="","",VLOOKUP(基本登録情報!$C$7,登録データ!$I$3:$L$102,3,FALSE))</f>
        <v/>
      </c>
    </row>
    <row r="691" spans="7:7">
      <c r="G691" s="36" t="str">
        <f>IF($C691="","",VLOOKUP(基本登録情報!$C$7,登録データ!$I$3:$L$102,3,FALSE))</f>
        <v/>
      </c>
    </row>
    <row r="692" spans="7:7">
      <c r="G692" s="36" t="str">
        <f>IF($C692="","",VLOOKUP(基本登録情報!$C$7,登録データ!$I$3:$L$102,3,FALSE))</f>
        <v/>
      </c>
    </row>
    <row r="693" spans="7:7">
      <c r="G693" s="36" t="str">
        <f>IF($C693="","",VLOOKUP(基本登録情報!$C$7,登録データ!$I$3:$L$102,3,FALSE))</f>
        <v/>
      </c>
    </row>
    <row r="694" spans="7:7">
      <c r="G694" s="36" t="str">
        <f>IF($C694="","",VLOOKUP(基本登録情報!$C$7,登録データ!$I$3:$L$102,3,FALSE))</f>
        <v/>
      </c>
    </row>
    <row r="695" spans="7:7">
      <c r="G695" s="36" t="str">
        <f>IF($C695="","",VLOOKUP(基本登録情報!$C$7,登録データ!$I$3:$L$102,3,FALSE))</f>
        <v/>
      </c>
    </row>
    <row r="696" spans="7:7">
      <c r="G696" s="36" t="str">
        <f>IF($C696="","",VLOOKUP(基本登録情報!$C$7,登録データ!$I$3:$L$102,3,FALSE))</f>
        <v/>
      </c>
    </row>
    <row r="697" spans="7:7">
      <c r="G697" s="36" t="str">
        <f>IF($C697="","",VLOOKUP(基本登録情報!$C$7,登録データ!$I$3:$L$102,3,FALSE))</f>
        <v/>
      </c>
    </row>
    <row r="698" spans="7:7">
      <c r="G698" s="36" t="str">
        <f>IF($C698="","",VLOOKUP(基本登録情報!$C$7,登録データ!$I$3:$L$102,3,FALSE))</f>
        <v/>
      </c>
    </row>
    <row r="699" spans="7:7">
      <c r="G699" s="36" t="str">
        <f>IF($C699="","",VLOOKUP(基本登録情報!$C$7,登録データ!$I$3:$L$102,3,FALSE))</f>
        <v/>
      </c>
    </row>
    <row r="700" spans="7:7">
      <c r="G700" s="36" t="str">
        <f>IF($C700="","",VLOOKUP(基本登録情報!$C$7,登録データ!$I$3:$L$102,3,FALSE))</f>
        <v/>
      </c>
    </row>
    <row r="701" spans="7:7">
      <c r="G701" s="36" t="str">
        <f>IF($C701="","",VLOOKUP(基本登録情報!$C$7,登録データ!$I$3:$L$102,3,FALSE))</f>
        <v/>
      </c>
    </row>
    <row r="702" spans="7:7">
      <c r="G702" s="36" t="str">
        <f>IF($C702="","",VLOOKUP(基本登録情報!$C$7,登録データ!$I$3:$L$102,3,FALSE))</f>
        <v/>
      </c>
    </row>
    <row r="703" spans="7:7">
      <c r="G703" s="36" t="str">
        <f>IF($C703="","",VLOOKUP(基本登録情報!$C$7,登録データ!$I$3:$L$102,3,FALSE))</f>
        <v/>
      </c>
    </row>
    <row r="704" spans="7:7">
      <c r="G704" s="36" t="str">
        <f>IF($C704="","",VLOOKUP(基本登録情報!$C$7,登録データ!$I$3:$L$102,3,FALSE))</f>
        <v/>
      </c>
    </row>
    <row r="705" spans="7:7">
      <c r="G705" s="36" t="str">
        <f>IF($C705="","",VLOOKUP(基本登録情報!$C$7,登録データ!$I$3:$L$102,3,FALSE))</f>
        <v/>
      </c>
    </row>
    <row r="706" spans="7:7">
      <c r="G706" s="36" t="str">
        <f>IF($C706="","",VLOOKUP(基本登録情報!$C$7,登録データ!$I$3:$L$102,3,FALSE))</f>
        <v/>
      </c>
    </row>
    <row r="707" spans="7:7">
      <c r="G707" s="36" t="str">
        <f>IF($C707="","",VLOOKUP(基本登録情報!$C$7,登録データ!$I$3:$L$102,3,FALSE))</f>
        <v/>
      </c>
    </row>
    <row r="708" spans="7:7">
      <c r="G708" s="36" t="str">
        <f>IF($C708="","",VLOOKUP(基本登録情報!$C$7,登録データ!$I$3:$L$102,3,FALSE))</f>
        <v/>
      </c>
    </row>
    <row r="709" spans="7:7">
      <c r="G709" s="36" t="str">
        <f>IF($C709="","",VLOOKUP(基本登録情報!$C$7,登録データ!$I$3:$L$102,3,FALSE))</f>
        <v/>
      </c>
    </row>
    <row r="710" spans="7:7">
      <c r="G710" s="36" t="str">
        <f>IF($C710="","",VLOOKUP(基本登録情報!$C$7,登録データ!$I$3:$L$102,3,FALSE))</f>
        <v/>
      </c>
    </row>
    <row r="711" spans="7:7">
      <c r="G711" s="36" t="str">
        <f>IF($C711="","",VLOOKUP(基本登録情報!$C$7,登録データ!$I$3:$L$102,3,FALSE))</f>
        <v/>
      </c>
    </row>
    <row r="712" spans="7:7">
      <c r="G712" s="36" t="str">
        <f>IF($C712="","",VLOOKUP(基本登録情報!$C$7,登録データ!$I$3:$L$102,3,FALSE))</f>
        <v/>
      </c>
    </row>
    <row r="713" spans="7:7">
      <c r="G713" s="36" t="str">
        <f>IF($C713="","",VLOOKUP(基本登録情報!$C$7,登録データ!$I$3:$L$102,3,FALSE))</f>
        <v/>
      </c>
    </row>
    <row r="714" spans="7:7">
      <c r="G714" s="36" t="str">
        <f>IF($C714="","",VLOOKUP(基本登録情報!$C$7,登録データ!$I$3:$L$102,3,FALSE))</f>
        <v/>
      </c>
    </row>
    <row r="715" spans="7:7">
      <c r="G715" s="36" t="str">
        <f>IF($C715="","",VLOOKUP(基本登録情報!$C$7,登録データ!$I$3:$L$102,3,FALSE))</f>
        <v/>
      </c>
    </row>
    <row r="716" spans="7:7">
      <c r="G716" s="36" t="str">
        <f>IF($C716="","",VLOOKUP(基本登録情報!$C$7,登録データ!$I$3:$L$102,3,FALSE))</f>
        <v/>
      </c>
    </row>
    <row r="717" spans="7:7">
      <c r="G717" s="36" t="str">
        <f>IF($C717="","",VLOOKUP(基本登録情報!$C$7,登録データ!$I$3:$L$102,3,FALSE))</f>
        <v/>
      </c>
    </row>
    <row r="718" spans="7:7">
      <c r="G718" s="36" t="str">
        <f>IF($C718="","",VLOOKUP(基本登録情報!$C$7,登録データ!$I$3:$L$102,3,FALSE))</f>
        <v/>
      </c>
    </row>
    <row r="719" spans="7:7">
      <c r="G719" s="36" t="str">
        <f>IF($C719="","",VLOOKUP(基本登録情報!$C$7,登録データ!$I$3:$L$102,3,FALSE))</f>
        <v/>
      </c>
    </row>
    <row r="720" spans="7:7">
      <c r="G720" s="36" t="str">
        <f>IF($C720="","",VLOOKUP(基本登録情報!$C$7,登録データ!$I$3:$L$102,3,FALSE))</f>
        <v/>
      </c>
    </row>
    <row r="721" spans="7:7">
      <c r="G721" s="36" t="str">
        <f>IF($C721="","",VLOOKUP(基本登録情報!$C$7,登録データ!$I$3:$L$102,3,FALSE))</f>
        <v/>
      </c>
    </row>
    <row r="722" spans="7:7">
      <c r="G722" s="36" t="str">
        <f>IF($C722="","",VLOOKUP(基本登録情報!$C$7,登録データ!$I$3:$L$102,3,FALSE))</f>
        <v/>
      </c>
    </row>
    <row r="723" spans="7:7">
      <c r="G723" s="36" t="str">
        <f>IF($C723="","",VLOOKUP(基本登録情報!$C$7,登録データ!$I$3:$L$102,3,FALSE))</f>
        <v/>
      </c>
    </row>
    <row r="724" spans="7:7">
      <c r="G724" s="36" t="str">
        <f>IF($C724="","",VLOOKUP(基本登録情報!$C$7,登録データ!$I$3:$L$102,3,FALSE))</f>
        <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O524"/>
  <sheetViews>
    <sheetView showZeros="0" topLeftCell="C1" workbookViewId="0">
      <selection activeCell="M103" sqref="M103"/>
    </sheetView>
  </sheetViews>
  <sheetFormatPr defaultColWidth="8.875" defaultRowHeight="18.75"/>
  <cols>
    <col min="1" max="1" width="8.875" style="34"/>
    <col min="2" max="2" width="10.5" style="34" customWidth="1"/>
    <col min="3" max="3" width="13.125" style="34" customWidth="1"/>
    <col min="4" max="4" width="13.125" style="34" bestFit="1" customWidth="1"/>
    <col min="5" max="5" width="22" style="34" customWidth="1"/>
    <col min="6" max="7" width="8.875" style="34"/>
    <col min="8" max="8" width="8.875" style="36"/>
    <col min="9" max="9" width="8.875" style="34"/>
    <col min="10" max="12" width="18" style="34" customWidth="1"/>
    <col min="13" max="16384" width="8.875" style="34"/>
  </cols>
  <sheetData>
    <row r="1" spans="1:15">
      <c r="B1" s="34" t="s">
        <v>209</v>
      </c>
      <c r="C1" s="35" t="s">
        <v>210</v>
      </c>
      <c r="D1" s="35" t="s">
        <v>211</v>
      </c>
      <c r="E1" s="35" t="s">
        <v>212</v>
      </c>
      <c r="F1" s="35" t="s">
        <v>213</v>
      </c>
      <c r="G1" s="35" t="s">
        <v>214</v>
      </c>
      <c r="H1" s="35" t="s">
        <v>215</v>
      </c>
      <c r="I1" s="35" t="s">
        <v>216</v>
      </c>
      <c r="J1" s="35" t="s">
        <v>217</v>
      </c>
      <c r="K1" s="35" t="s">
        <v>218</v>
      </c>
      <c r="L1" s="35" t="s">
        <v>219</v>
      </c>
      <c r="M1" s="97" t="s">
        <v>663</v>
      </c>
      <c r="N1" s="97" t="s">
        <v>664</v>
      </c>
      <c r="O1" s="97" t="s">
        <v>665</v>
      </c>
    </row>
    <row r="2" spans="1:15">
      <c r="A2" s="34">
        <v>1</v>
      </c>
      <c r="B2" s="34" t="str">
        <f>IF(女子様式!$C21="","",IF(女子様式!$C21="@","@",女子様式!$C21))</f>
        <v/>
      </c>
      <c r="C2" s="34" t="str">
        <f>IF(女子様式!C21="","",女子様式!BK21)</f>
        <v/>
      </c>
      <c r="D2" s="72" t="str">
        <f>IF($C2="","",女子様式!$D21)</f>
        <v/>
      </c>
      <c r="E2" s="34" t="str">
        <f>IF($C2="","",女子様式!$G21)</f>
        <v/>
      </c>
      <c r="F2" s="34" t="str">
        <f>IF($C2="","",2)</f>
        <v/>
      </c>
      <c r="G2" s="36" t="str">
        <f>IF($C2="","",VLOOKUP(基本登録情報!$C$7,登録データ!$I$3:$L$102,3,FALSE))</f>
        <v/>
      </c>
      <c r="H2" s="36" t="str">
        <f ca="1">IF($C2="","",VLOOKUP(OFFSET(女子様式!$L$18,3*A2,0),登録データ!AM2:AN48,2,FALSE))</f>
        <v/>
      </c>
      <c r="I2" s="34" t="str">
        <f>IF(C2="","",女子様式!C21)</f>
        <v/>
      </c>
      <c r="J2" s="36" t="str">
        <f>IF(女子様式!$AH21="","",女子様式!$AH21)</f>
        <v/>
      </c>
      <c r="K2" s="34" t="str">
        <f>IF(女子様式!$AH22="","",女子様式!$AH22)</f>
        <v/>
      </c>
      <c r="L2" s="34" t="str">
        <f>IF(女子様式!$AH23="","",女子様式!$AH23)</f>
        <v/>
      </c>
      <c r="M2" s="34" t="s">
        <v>666</v>
      </c>
      <c r="N2" s="34" t="s">
        <v>666</v>
      </c>
      <c r="O2" s="34" t="s">
        <v>666</v>
      </c>
    </row>
    <row r="3" spans="1:15">
      <c r="A3" s="34">
        <v>2</v>
      </c>
      <c r="B3" s="34" t="str">
        <f>IF(女子様式!$C24="","",IF(女子様式!$C24="@","@",女子様式!$C24))</f>
        <v/>
      </c>
      <c r="C3" s="34" t="str">
        <f>IF(女子様式!C24="","",女子様式!BK24)</f>
        <v/>
      </c>
      <c r="D3" s="34" t="str">
        <f>IF($C3="","",女子様式!$D24)</f>
        <v/>
      </c>
      <c r="E3" s="34" t="str">
        <f>IF($C3="","",女子様式!$G24)</f>
        <v/>
      </c>
      <c r="F3" s="34" t="str">
        <f t="shared" ref="F3:F66" si="0">IF($C3="","",2)</f>
        <v/>
      </c>
      <c r="G3" s="36" t="str">
        <f>IF($C3="","",VLOOKUP(基本登録情報!$C$7,登録データ!$I$3:$L$102,3,FALSE))</f>
        <v/>
      </c>
      <c r="H3" s="36" t="str">
        <f ca="1">IF($C3="","",VLOOKUP(OFFSET(女子様式!$L$18,3*A3,0),登録データ!AM2:AN48,2,FALSE))</f>
        <v/>
      </c>
      <c r="I3" s="34" t="str">
        <f>IF(C3="","",女子様式!C24)</f>
        <v/>
      </c>
      <c r="J3" s="34" t="str">
        <f>IF(女子様式!$AH24="","",女子様式!$AH24)</f>
        <v/>
      </c>
      <c r="K3" s="34" t="str">
        <f>IF(女子様式!$AH25="","",女子様式!$AH25)</f>
        <v/>
      </c>
      <c r="L3" s="34" t="str">
        <f>IF(女子様式!$AH26="","",女子様式!$AH26)</f>
        <v/>
      </c>
      <c r="M3" s="34" t="s">
        <v>666</v>
      </c>
      <c r="N3" s="34" t="s">
        <v>666</v>
      </c>
      <c r="O3" s="34" t="s">
        <v>666</v>
      </c>
    </row>
    <row r="4" spans="1:15">
      <c r="A4" s="34">
        <v>3</v>
      </c>
      <c r="B4" s="34" t="str">
        <f>IF(女子様式!$C27="","",IF(女子様式!$C27="@","@",女子様式!$C27))</f>
        <v/>
      </c>
      <c r="C4" s="34" t="str">
        <f>IF(女子様式!C27="","",女子様式!BK27)</f>
        <v/>
      </c>
      <c r="D4" s="34" t="str">
        <f>IF($C4="","",女子様式!$D27)</f>
        <v/>
      </c>
      <c r="E4" s="34" t="str">
        <f>IF($C4="","",女子様式!$G27)</f>
        <v/>
      </c>
      <c r="F4" s="34" t="str">
        <f t="shared" si="0"/>
        <v/>
      </c>
      <c r="G4" s="36" t="str">
        <f>IF($C4="","",VLOOKUP(基本登録情報!$C$7,登録データ!$I$3:$L$102,3,FALSE))</f>
        <v/>
      </c>
      <c r="H4" s="36" t="str">
        <f ca="1">IF($C4="","",VLOOKUP(OFFSET(女子様式!$L$18,3*A4,0),登録データ!AM2:AN50,2,FALSE))</f>
        <v/>
      </c>
      <c r="I4" s="34" t="str">
        <f>IF(C4="","",女子様式!C27)</f>
        <v/>
      </c>
      <c r="J4" s="34" t="str">
        <f>IF(女子様式!$AH27="","",女子様式!$AH27)</f>
        <v/>
      </c>
      <c r="K4" s="34" t="str">
        <f>IF(女子様式!$AH28="","",女子様式!$AH28)</f>
        <v/>
      </c>
      <c r="L4" s="34" t="str">
        <f>IF(女子様式!$AH29="","",女子様式!$AH29)</f>
        <v/>
      </c>
      <c r="M4" s="34" t="s">
        <v>666</v>
      </c>
      <c r="N4" s="34" t="s">
        <v>666</v>
      </c>
      <c r="O4" s="34" t="s">
        <v>666</v>
      </c>
    </row>
    <row r="5" spans="1:15">
      <c r="A5" s="34">
        <v>4</v>
      </c>
      <c r="B5" s="34" t="str">
        <f>IF(女子様式!$C30="","",IF(女子様式!$C30="@","@",女子様式!$C30))</f>
        <v/>
      </c>
      <c r="C5" s="34" t="str">
        <f>IF(女子様式!C30="","",女子様式!BK30)</f>
        <v/>
      </c>
      <c r="D5" s="34" t="str">
        <f>IF($C5="","",女子様式!$D30)</f>
        <v/>
      </c>
      <c r="E5" s="34" t="str">
        <f>IF($C5="","",女子様式!$G30)</f>
        <v/>
      </c>
      <c r="F5" s="34" t="str">
        <f t="shared" si="0"/>
        <v/>
      </c>
      <c r="G5" s="36" t="str">
        <f>IF($C5="","",VLOOKUP(基本登録情報!$C$7,登録データ!$I$3:$L$102,3,FALSE))</f>
        <v/>
      </c>
      <c r="H5" s="36" t="str">
        <f ca="1">IF($C5="","",VLOOKUP(OFFSET(女子様式!$L$18,3*A5,0),登録データ!AM2:AN51,2,FALSE))</f>
        <v/>
      </c>
      <c r="I5" s="34" t="str">
        <f>IF(C5="","",女子様式!C30)</f>
        <v/>
      </c>
      <c r="J5" s="34" t="str">
        <f>IF(女子様式!$AH30="","",女子様式!$AH30)</f>
        <v/>
      </c>
      <c r="K5" s="34" t="str">
        <f>IF(女子様式!$AH31="","",女子様式!$AH31)</f>
        <v/>
      </c>
      <c r="L5" s="34" t="str">
        <f>IF(女子様式!$AH32="","",女子様式!$AH32)</f>
        <v/>
      </c>
      <c r="M5" s="34" t="s">
        <v>666</v>
      </c>
      <c r="N5" s="34" t="s">
        <v>666</v>
      </c>
      <c r="O5" s="34" t="s">
        <v>666</v>
      </c>
    </row>
    <row r="6" spans="1:15">
      <c r="A6" s="34">
        <v>5</v>
      </c>
      <c r="B6" s="34" t="str">
        <f>IF(女子様式!$C33="","",IF(女子様式!$C33="@","@",女子様式!$C33))</f>
        <v/>
      </c>
      <c r="C6" s="34" t="str">
        <f>IF(女子様式!C33="","",女子様式!BK33)</f>
        <v/>
      </c>
      <c r="D6" s="34" t="str">
        <f>IF($C6="","",女子様式!$D33)</f>
        <v/>
      </c>
      <c r="E6" s="34" t="str">
        <f>IF($C6="","",女子様式!$G33)</f>
        <v/>
      </c>
      <c r="F6" s="34" t="str">
        <f t="shared" si="0"/>
        <v/>
      </c>
      <c r="G6" s="36" t="str">
        <f>IF($C6="","",VLOOKUP(基本登録情報!$C$7,登録データ!$I$3:$L$102,3,FALSE))</f>
        <v/>
      </c>
      <c r="H6" s="36" t="str">
        <f ca="1">IF($C6="","",VLOOKUP(OFFSET(女子様式!$L$18,3*A6,0),登録データ!AM2:AN52,2,FALSE))</f>
        <v/>
      </c>
      <c r="I6" s="34" t="str">
        <f>IF(C6="","",女子様式!C33)</f>
        <v/>
      </c>
      <c r="J6" s="34" t="str">
        <f>IF(女子様式!$AH33="","",女子様式!$AH33)</f>
        <v/>
      </c>
      <c r="K6" s="34" t="str">
        <f>IF(女子様式!$AH34="","",女子様式!$AH34)</f>
        <v/>
      </c>
      <c r="L6" s="34" t="str">
        <f>IF(女子様式!$AH35="","",女子様式!$AH35)</f>
        <v/>
      </c>
      <c r="M6" s="34" t="s">
        <v>666</v>
      </c>
      <c r="N6" s="34" t="s">
        <v>666</v>
      </c>
      <c r="O6" s="34" t="s">
        <v>666</v>
      </c>
    </row>
    <row r="7" spans="1:15">
      <c r="A7" s="34">
        <v>6</v>
      </c>
      <c r="B7" s="34" t="str">
        <f>IF(女子様式!$C36="","",IF(女子様式!$C36="@","@",女子様式!$C36))</f>
        <v/>
      </c>
      <c r="C7" s="34" t="str">
        <f>IF(女子様式!C36="","",女子様式!BK36)</f>
        <v/>
      </c>
      <c r="D7" s="34" t="str">
        <f>IF($C7="","",女子様式!$D36)</f>
        <v/>
      </c>
      <c r="E7" s="34" t="str">
        <f>IF($C7="","",女子様式!$G36)</f>
        <v/>
      </c>
      <c r="F7" s="34" t="str">
        <f t="shared" si="0"/>
        <v/>
      </c>
      <c r="G7" s="36" t="str">
        <f>IF($C7="","",VLOOKUP(基本登録情報!$C$7,登録データ!$I$3:$L$102,3,FALSE))</f>
        <v/>
      </c>
      <c r="H7" s="36" t="str">
        <f ca="1">IF($C7="","",VLOOKUP(OFFSET(女子様式!$L$18,3*A7,0),登録データ!AM2:AN53,2,FALSE))</f>
        <v/>
      </c>
      <c r="I7" s="34" t="str">
        <f>IF(C7="","",女子様式!C36)</f>
        <v/>
      </c>
      <c r="J7" s="34" t="str">
        <f>IF(女子様式!$AH36="","",女子様式!$AH36)</f>
        <v/>
      </c>
      <c r="K7" s="34" t="str">
        <f>IF(女子様式!$AH37="","",女子様式!$AH37)</f>
        <v/>
      </c>
      <c r="L7" s="34" t="str">
        <f>IF(女子様式!$AH38="","",女子様式!$AH38)</f>
        <v/>
      </c>
      <c r="M7" s="34" t="s">
        <v>666</v>
      </c>
      <c r="N7" s="34" t="s">
        <v>666</v>
      </c>
      <c r="O7" s="34" t="s">
        <v>666</v>
      </c>
    </row>
    <row r="8" spans="1:15">
      <c r="A8" s="34">
        <v>7</v>
      </c>
      <c r="B8" s="34" t="str">
        <f>IF(女子様式!$C39="","",IF(女子様式!$C39="@","@",女子様式!$C39))</f>
        <v/>
      </c>
      <c r="C8" s="34" t="str">
        <f>IF(女子様式!C39="","",女子様式!BK39)</f>
        <v/>
      </c>
      <c r="D8" s="34" t="str">
        <f>IF($C8="","",女子様式!$D39)</f>
        <v/>
      </c>
      <c r="E8" s="34" t="str">
        <f>IF($C8="","",女子様式!$G39)</f>
        <v/>
      </c>
      <c r="F8" s="34" t="str">
        <f t="shared" si="0"/>
        <v/>
      </c>
      <c r="G8" s="36" t="str">
        <f>IF($C8="","",VLOOKUP(基本登録情報!$C$7,登録データ!$I$3:$L$102,3,FALSE))</f>
        <v/>
      </c>
      <c r="H8" s="36" t="str">
        <f ca="1">IF($C8="","",VLOOKUP(OFFSET(女子様式!$L$18,3*A8,0),登録データ!AM2:AN48,2,FALSE))</f>
        <v/>
      </c>
      <c r="I8" s="34" t="str">
        <f>IF(C8="","",女子様式!C39)</f>
        <v/>
      </c>
      <c r="J8" s="34" t="str">
        <f>IF(女子様式!$AH39="","",女子様式!$AH39)</f>
        <v/>
      </c>
      <c r="K8" s="34" t="str">
        <f>IF(女子様式!$AH40="","",女子様式!$AH40)</f>
        <v/>
      </c>
      <c r="L8" s="34" t="str">
        <f>IF(女子様式!$AH41="","",女子様式!$AH41)</f>
        <v/>
      </c>
      <c r="M8" s="34" t="s">
        <v>666</v>
      </c>
      <c r="N8" s="34" t="s">
        <v>666</v>
      </c>
      <c r="O8" s="34" t="s">
        <v>666</v>
      </c>
    </row>
    <row r="9" spans="1:15">
      <c r="A9" s="34">
        <v>8</v>
      </c>
      <c r="B9" s="34" t="str">
        <f>IF(女子様式!$C42="","",IF(女子様式!$C45="@","@",女子様式!$C45))</f>
        <v/>
      </c>
      <c r="C9" s="34" t="str">
        <f>IF(女子様式!C42="","",女子様式!BK42)</f>
        <v/>
      </c>
      <c r="D9" s="34" t="str">
        <f>IF($C9="","",女子様式!$D42)</f>
        <v/>
      </c>
      <c r="E9" s="34" t="str">
        <f>IF($C9="","",女子様式!$G42)</f>
        <v/>
      </c>
      <c r="F9" s="34" t="str">
        <f t="shared" si="0"/>
        <v/>
      </c>
      <c r="G9" s="36" t="str">
        <f>IF($C9="","",VLOOKUP(基本登録情報!$C$7,登録データ!$I$3:$L$102,3,FALSE))</f>
        <v/>
      </c>
      <c r="H9" s="36" t="str">
        <f ca="1">IF($C9="","",VLOOKUP(OFFSET(女子様式!$L$18,3*A9,0),登録データ!AM2:AN56,2,FALSE))</f>
        <v/>
      </c>
      <c r="I9" s="34" t="str">
        <f>IF(C9="","",女子様式!C42)</f>
        <v/>
      </c>
      <c r="J9" s="34" t="str">
        <f>IF(女子様式!$AH42="","",女子様式!$AH42)</f>
        <v/>
      </c>
      <c r="K9" s="34" t="str">
        <f>IF(女子様式!$AH43="","",女子様式!$AH43)</f>
        <v/>
      </c>
      <c r="L9" s="34" t="str">
        <f>IF(女子様式!$AH44="","",女子様式!$AH44)</f>
        <v/>
      </c>
      <c r="M9" s="34" t="s">
        <v>666</v>
      </c>
      <c r="N9" s="34" t="s">
        <v>666</v>
      </c>
      <c r="O9" s="34" t="s">
        <v>666</v>
      </c>
    </row>
    <row r="10" spans="1:15">
      <c r="A10" s="34">
        <v>9</v>
      </c>
      <c r="B10" s="34" t="str">
        <f>IF(女子様式!$C45="","",IF(女子様式!$C45="@","@",女子様式!$C45))</f>
        <v/>
      </c>
      <c r="C10" s="34" t="str">
        <f>IF(女子様式!C45="","",女子様式!BK45)</f>
        <v/>
      </c>
      <c r="D10" s="34" t="str">
        <f>IF($C10="","",女子様式!$D45)</f>
        <v/>
      </c>
      <c r="E10" s="34" t="str">
        <f>IF($C10="","",女子様式!$G45)</f>
        <v/>
      </c>
      <c r="F10" s="34" t="str">
        <f t="shared" si="0"/>
        <v/>
      </c>
      <c r="G10" s="36" t="str">
        <f>IF($C10="","",VLOOKUP(基本登録情報!$C$7,登録データ!$I$3:$L$102,3,FALSE))</f>
        <v/>
      </c>
      <c r="H10" s="36" t="str">
        <f ca="1">IF($C10="","",VLOOKUP(OFFSET(女子様式!$L$18,3*A10,0),登録データ!AM2:AN57,2,FALSE))</f>
        <v/>
      </c>
      <c r="I10" s="34" t="str">
        <f>IF(C10="","",女子様式!C45)</f>
        <v/>
      </c>
      <c r="J10" s="34" t="str">
        <f>IF(女子様式!$AH45="","",女子様式!$AH45)</f>
        <v/>
      </c>
      <c r="K10" s="34" t="str">
        <f>IF(女子様式!$AH46="","",女子様式!$AH46)</f>
        <v/>
      </c>
      <c r="L10" s="34" t="str">
        <f>IF(女子様式!$AH47="","",女子様式!$AH47)</f>
        <v/>
      </c>
      <c r="M10" s="34" t="s">
        <v>666</v>
      </c>
      <c r="N10" s="34" t="s">
        <v>666</v>
      </c>
      <c r="O10" s="34" t="s">
        <v>666</v>
      </c>
    </row>
    <row r="11" spans="1:15">
      <c r="A11" s="34">
        <v>10</v>
      </c>
      <c r="B11" s="34" t="str">
        <f>IF(女子様式!$C48="","",IF(女子様式!$C48="@","@",女子様式!$C48))</f>
        <v/>
      </c>
      <c r="C11" s="34" t="str">
        <f>IF(女子様式!C48="","",女子様式!BK48)</f>
        <v/>
      </c>
      <c r="D11" s="34" t="str">
        <f>IF($C11="","",女子様式!$D48)</f>
        <v/>
      </c>
      <c r="E11" s="34" t="str">
        <f>IF($C11="","",女子様式!$G48)</f>
        <v/>
      </c>
      <c r="F11" s="34" t="str">
        <f t="shared" si="0"/>
        <v/>
      </c>
      <c r="G11" s="36" t="str">
        <f>IF($C11="","",VLOOKUP(基本登録情報!$C$7,登録データ!$I$3:$L$102,3,FALSE))</f>
        <v/>
      </c>
      <c r="H11" s="36" t="str">
        <f ca="1">IF($C11="","",VLOOKUP(OFFSET(女子様式!$L$18,3*A11,0),登録データ!AM2:AN58,2,FALSE))</f>
        <v/>
      </c>
      <c r="I11" s="34" t="str">
        <f>IF(C11="","",女子様式!C48)</f>
        <v/>
      </c>
      <c r="J11" s="34" t="str">
        <f>IF(女子様式!$AH48="","",女子様式!$AH48)</f>
        <v/>
      </c>
      <c r="K11" s="34" t="str">
        <f>IF(女子様式!$AH49="","",女子様式!$AH49)</f>
        <v/>
      </c>
      <c r="L11" s="34" t="str">
        <f>IF(女子様式!$AH50="","",女子様式!$AH50)</f>
        <v/>
      </c>
      <c r="M11" s="34" t="s">
        <v>666</v>
      </c>
      <c r="N11" s="34" t="s">
        <v>666</v>
      </c>
      <c r="O11" s="34" t="s">
        <v>666</v>
      </c>
    </row>
    <row r="12" spans="1:15">
      <c r="A12" s="34">
        <v>11</v>
      </c>
      <c r="B12" s="34" t="str">
        <f>IF(女子様式!$C51="","",IF(女子様式!$C51="@","@",女子様式!$C51))</f>
        <v/>
      </c>
      <c r="C12" s="34" t="str">
        <f>IF(女子様式!C51="","",女子様式!BK51)</f>
        <v/>
      </c>
      <c r="D12" s="34" t="str">
        <f>IF($C12="","",女子様式!$D51)</f>
        <v/>
      </c>
      <c r="E12" s="34" t="str">
        <f>IF($C12="","",女子様式!$G51)</f>
        <v/>
      </c>
      <c r="F12" s="34" t="str">
        <f t="shared" si="0"/>
        <v/>
      </c>
      <c r="G12" s="36" t="str">
        <f>IF($C12="","",VLOOKUP(基本登録情報!$C$7,登録データ!$I$3:$L$102,3,FALSE))</f>
        <v/>
      </c>
      <c r="H12" s="36" t="str">
        <f ca="1">IF($C12="","",VLOOKUP(OFFSET(女子様式!$L$18,3*A12,0),登録データ!AM2:AN59,2,FALSE))</f>
        <v/>
      </c>
      <c r="I12" s="34" t="str">
        <f>IF(C12="","",女子様式!C51)</f>
        <v/>
      </c>
      <c r="J12" s="34" t="str">
        <f>IF(女子様式!$AH51="","",女子様式!$AH51)</f>
        <v/>
      </c>
      <c r="K12" s="34" t="str">
        <f>IF(女子様式!$AH52="","",女子様式!$AH52)</f>
        <v/>
      </c>
      <c r="L12" s="34" t="str">
        <f>IF(女子様式!$AH53="","",女子様式!$AH53)</f>
        <v/>
      </c>
      <c r="M12" s="34" t="s">
        <v>666</v>
      </c>
      <c r="N12" s="34" t="s">
        <v>666</v>
      </c>
      <c r="O12" s="34" t="s">
        <v>666</v>
      </c>
    </row>
    <row r="13" spans="1:15">
      <c r="A13" s="34">
        <v>12</v>
      </c>
      <c r="B13" s="34" t="str">
        <f>IF(女子様式!$C54="","",IF(女子様式!$C54="@","@",女子様式!$C54))</f>
        <v/>
      </c>
      <c r="C13" s="34" t="str">
        <f>IF(女子様式!C54="","",女子様式!BK54)</f>
        <v/>
      </c>
      <c r="D13" s="34" t="str">
        <f>IF($C13="","",女子様式!$D54)</f>
        <v/>
      </c>
      <c r="E13" s="34" t="str">
        <f>IF($C13="","",女子様式!$G54)</f>
        <v/>
      </c>
      <c r="F13" s="34" t="str">
        <f t="shared" si="0"/>
        <v/>
      </c>
      <c r="G13" s="36" t="str">
        <f>IF($C13="","",VLOOKUP(基本登録情報!$C$7,登録データ!$I$3:$L$102,3,FALSE))</f>
        <v/>
      </c>
      <c r="H13" s="36" t="str">
        <f ca="1">IF($C13="","",VLOOKUP(OFFSET(女子様式!$L$18,3*A13,0),登録データ!AM2:AN60,2,FALSE))</f>
        <v/>
      </c>
      <c r="I13" s="34" t="str">
        <f>IF(C13="","",女子様式!C54)</f>
        <v/>
      </c>
      <c r="J13" s="34" t="str">
        <f>IF(女子様式!$AH54="","",女子様式!$AH54)</f>
        <v/>
      </c>
      <c r="K13" s="34" t="str">
        <f>IF(女子様式!$AH55="","",女子様式!$AH55)</f>
        <v/>
      </c>
      <c r="L13" s="34" t="str">
        <f>IF(女子様式!$AH56="","",女子様式!$AH56)</f>
        <v/>
      </c>
      <c r="M13" s="34" t="s">
        <v>666</v>
      </c>
      <c r="N13" s="34" t="s">
        <v>666</v>
      </c>
      <c r="O13" s="34" t="s">
        <v>666</v>
      </c>
    </row>
    <row r="14" spans="1:15">
      <c r="A14" s="34">
        <v>13</v>
      </c>
      <c r="B14" s="34" t="str">
        <f>IF(女子様式!$C57="","",IF(女子様式!$C57="@","@",女子様式!$C57))</f>
        <v/>
      </c>
      <c r="C14" s="34" t="str">
        <f>IF(女子様式!C57="","",女子様式!BK57)</f>
        <v/>
      </c>
      <c r="D14" s="34" t="str">
        <f>IF($C14="","",女子様式!$D57)</f>
        <v/>
      </c>
      <c r="E14" s="34" t="str">
        <f>IF($C14="","",女子様式!$G57)</f>
        <v/>
      </c>
      <c r="F14" s="34" t="str">
        <f t="shared" si="0"/>
        <v/>
      </c>
      <c r="G14" s="36" t="str">
        <f>IF($C14="","",VLOOKUP(基本登録情報!$C$7,登録データ!$I$3:$L$102,3,FALSE))</f>
        <v/>
      </c>
      <c r="H14" s="36" t="str">
        <f ca="1">IF($C14="","",VLOOKUP(OFFSET(女子様式!$L$18,3*A14,0),登録データ!AM2:AN61,2,FALSE))</f>
        <v/>
      </c>
      <c r="I14" s="34" t="str">
        <f>IF(C14="","",女子様式!C57)</f>
        <v/>
      </c>
      <c r="J14" s="34" t="str">
        <f>IF(女子様式!$AH57="","",女子様式!$AH57)</f>
        <v/>
      </c>
      <c r="K14" s="34" t="str">
        <f>IF(女子様式!$AH58="","",女子様式!$AH58)</f>
        <v/>
      </c>
      <c r="L14" s="34" t="str">
        <f>IF(女子様式!$AH59="","",女子様式!$AH59)</f>
        <v/>
      </c>
      <c r="M14" s="34" t="s">
        <v>666</v>
      </c>
      <c r="N14" s="34" t="s">
        <v>666</v>
      </c>
      <c r="O14" s="34" t="s">
        <v>666</v>
      </c>
    </row>
    <row r="15" spans="1:15">
      <c r="A15" s="34">
        <v>14</v>
      </c>
      <c r="B15" s="34" t="str">
        <f>IF(女子様式!$C60="","",IF(女子様式!$C60="@","@",女子様式!$C60))</f>
        <v/>
      </c>
      <c r="C15" s="34" t="str">
        <f>IF(女子様式!C60="","",女子様式!BK60)</f>
        <v/>
      </c>
      <c r="D15" s="34" t="str">
        <f>IF($C15="","",女子様式!$D60)</f>
        <v/>
      </c>
      <c r="E15" s="34" t="str">
        <f>IF($C15="","",女子様式!$G60)</f>
        <v/>
      </c>
      <c r="F15" s="34" t="str">
        <f t="shared" si="0"/>
        <v/>
      </c>
      <c r="G15" s="36" t="str">
        <f>IF($C15="","",VLOOKUP(基本登録情報!$C$7,登録データ!$I$3:$L$102,3,FALSE))</f>
        <v/>
      </c>
      <c r="H15" s="36" t="str">
        <f ca="1">IF($C15="","",VLOOKUP(OFFSET(女子様式!$L$18,3*A15,0),登録データ!AM2:AN62,2,FALSE))</f>
        <v/>
      </c>
      <c r="I15" s="34" t="str">
        <f>IF(C15="","",女子様式!C60)</f>
        <v/>
      </c>
      <c r="J15" s="34" t="str">
        <f>IF(女子様式!$AH60="","",女子様式!$AH60)</f>
        <v/>
      </c>
      <c r="K15" s="34" t="str">
        <f>IF(女子様式!$AH61="","",女子様式!$AH61)</f>
        <v/>
      </c>
      <c r="L15" s="34" t="str">
        <f>IF(女子様式!$AH62="","",女子様式!$AH62)</f>
        <v/>
      </c>
      <c r="M15" s="34" t="s">
        <v>666</v>
      </c>
      <c r="N15" s="34" t="s">
        <v>666</v>
      </c>
      <c r="O15" s="34" t="s">
        <v>666</v>
      </c>
    </row>
    <row r="16" spans="1:15">
      <c r="A16" s="34">
        <v>15</v>
      </c>
      <c r="B16" s="34" t="str">
        <f>IF(女子様式!$C63="","",IF(女子様式!$C63="@","@",女子様式!$C63))</f>
        <v/>
      </c>
      <c r="C16" s="34" t="str">
        <f>IF(女子様式!C63="","",女子様式!BK63)</f>
        <v/>
      </c>
      <c r="D16" s="34" t="str">
        <f>IF($C16="","",女子様式!$D63)</f>
        <v/>
      </c>
      <c r="E16" s="34" t="str">
        <f>IF($C16="","",女子様式!$G63)</f>
        <v/>
      </c>
      <c r="F16" s="34" t="str">
        <f t="shared" si="0"/>
        <v/>
      </c>
      <c r="G16" s="36" t="str">
        <f>IF($C16="","",VLOOKUP(基本登録情報!$C$7,登録データ!$I$3:$L$102,3,FALSE))</f>
        <v/>
      </c>
      <c r="H16" s="36" t="str">
        <f ca="1">IF($C16="","",VLOOKUP(OFFSET(女子様式!$L$18,3*A16,0),登録データ!AM2:AN63,2,FALSE))</f>
        <v/>
      </c>
      <c r="I16" s="34" t="str">
        <f>IF(C16="","",女子様式!C63)</f>
        <v/>
      </c>
      <c r="J16" s="34" t="str">
        <f>IF(女子様式!$AH63="","",女子様式!$AH63)</f>
        <v/>
      </c>
      <c r="K16" s="34" t="str">
        <f>IF(女子様式!$AH64="","",女子様式!$AH64)</f>
        <v/>
      </c>
      <c r="L16" s="34" t="str">
        <f>IF(女子様式!$AH65="","",女子様式!$AH65)</f>
        <v/>
      </c>
      <c r="M16" s="34" t="s">
        <v>666</v>
      </c>
      <c r="N16" s="34" t="s">
        <v>666</v>
      </c>
      <c r="O16" s="34" t="s">
        <v>666</v>
      </c>
    </row>
    <row r="17" spans="1:15">
      <c r="A17" s="34">
        <v>16</v>
      </c>
      <c r="B17" s="34" t="str">
        <f>IF(女子様式!$C66="","",IF(女子様式!$C66="@","@",女子様式!$C66))</f>
        <v/>
      </c>
      <c r="C17" s="34" t="str">
        <f>IF(女子様式!C66="","",女子様式!BK66)</f>
        <v/>
      </c>
      <c r="D17" s="34" t="str">
        <f>IF($C17="","",女子様式!$D66)</f>
        <v/>
      </c>
      <c r="E17" s="34" t="str">
        <f>IF($C17="","",女子様式!$G66)</f>
        <v/>
      </c>
      <c r="F17" s="34" t="str">
        <f t="shared" si="0"/>
        <v/>
      </c>
      <c r="G17" s="36" t="str">
        <f>IF($C17="","",VLOOKUP(基本登録情報!$C$7,登録データ!$I$3:$L$102,3,FALSE))</f>
        <v/>
      </c>
      <c r="H17" s="36" t="str">
        <f ca="1">IF($C17="","",VLOOKUP(OFFSET(女子様式!$L$18,3*A17,0),登録データ!AM2:AN64,2,FALSE))</f>
        <v/>
      </c>
      <c r="I17" s="34" t="str">
        <f>IF(C17="","",女子様式!C66)</f>
        <v/>
      </c>
      <c r="J17" s="34" t="str">
        <f>IF(女子様式!$AH66="","",女子様式!$AH66)</f>
        <v/>
      </c>
      <c r="K17" s="34" t="str">
        <f>IF(女子様式!$AH67="","",女子様式!$AH67)</f>
        <v/>
      </c>
      <c r="L17" s="34" t="str">
        <f>IF(女子様式!$AH68="","",女子様式!$AH68)</f>
        <v/>
      </c>
      <c r="M17" s="34" t="s">
        <v>666</v>
      </c>
      <c r="N17" s="34" t="s">
        <v>666</v>
      </c>
      <c r="O17" s="34" t="s">
        <v>666</v>
      </c>
    </row>
    <row r="18" spans="1:15">
      <c r="A18" s="34">
        <v>17</v>
      </c>
      <c r="B18" s="34" t="str">
        <f>IF(女子様式!$C69="","",IF(女子様式!$C69="@","@",女子様式!$C69))</f>
        <v/>
      </c>
      <c r="C18" s="34" t="str">
        <f>IF(女子様式!C69="","",女子様式!BK69)</f>
        <v/>
      </c>
      <c r="D18" s="34" t="str">
        <f>IF($C18="","",女子様式!$D69)</f>
        <v/>
      </c>
      <c r="E18" s="34" t="str">
        <f>IF($C18="","",女子様式!$G69)</f>
        <v/>
      </c>
      <c r="F18" s="34" t="str">
        <f t="shared" si="0"/>
        <v/>
      </c>
      <c r="G18" s="36" t="str">
        <f>IF($C18="","",VLOOKUP(基本登録情報!$C$7,登録データ!$I$3:$L$102,3,FALSE))</f>
        <v/>
      </c>
      <c r="H18" s="36" t="str">
        <f ca="1">IF($C18="","",VLOOKUP(OFFSET(女子様式!$L$18,3*A18,0),登録データ!AM2:AN65,2,FALSE))</f>
        <v/>
      </c>
      <c r="I18" s="34" t="str">
        <f>IF(C18="","",女子様式!C69)</f>
        <v/>
      </c>
      <c r="J18" s="34" t="str">
        <f>IF(女子様式!$AH69="","",女子様式!$AH69)</f>
        <v/>
      </c>
      <c r="K18" s="34" t="str">
        <f>IF(女子様式!$AH70="","",女子様式!$AH70)</f>
        <v/>
      </c>
      <c r="L18" s="34" t="str">
        <f>IF(女子様式!$AH71="","",女子様式!$AH71)</f>
        <v/>
      </c>
      <c r="M18" s="34" t="s">
        <v>666</v>
      </c>
      <c r="N18" s="34" t="s">
        <v>666</v>
      </c>
      <c r="O18" s="34" t="s">
        <v>666</v>
      </c>
    </row>
    <row r="19" spans="1:15">
      <c r="A19" s="34">
        <v>18</v>
      </c>
      <c r="B19" s="34" t="str">
        <f>IF(女子様式!$C72="","",IF(女子様式!$C72="@","@",女子様式!$C72))</f>
        <v/>
      </c>
      <c r="C19" s="34" t="str">
        <f>IF(女子様式!C72="","",女子様式!BK72)</f>
        <v/>
      </c>
      <c r="D19" s="34" t="str">
        <f>IF($C19="","",女子様式!$D72)</f>
        <v/>
      </c>
      <c r="E19" s="34" t="str">
        <f>IF($C19="","",女子様式!$G72)</f>
        <v/>
      </c>
      <c r="F19" s="34" t="str">
        <f t="shared" si="0"/>
        <v/>
      </c>
      <c r="G19" s="36" t="str">
        <f>IF($C19="","",VLOOKUP(基本登録情報!$C$7,登録データ!$I$3:$L$102,3,FALSE))</f>
        <v/>
      </c>
      <c r="H19" s="36" t="str">
        <f ca="1">IF($C19="","",VLOOKUP(OFFSET(女子様式!$L$18,3*A19,0),登録データ!AM2:AN66,2,FALSE))</f>
        <v/>
      </c>
      <c r="I19" s="34" t="str">
        <f>IF(C19="","",女子様式!C72)</f>
        <v/>
      </c>
      <c r="J19" s="34" t="str">
        <f>IF(女子様式!$AH72="","",女子様式!$AH72)</f>
        <v/>
      </c>
      <c r="K19" s="34" t="str">
        <f>IF(女子様式!$AH73="","",女子様式!$AH73)</f>
        <v/>
      </c>
      <c r="L19" s="34" t="str">
        <f>IF(女子様式!$AH74="","",女子様式!$AH74)</f>
        <v/>
      </c>
      <c r="M19" s="34" t="s">
        <v>666</v>
      </c>
      <c r="N19" s="34" t="s">
        <v>666</v>
      </c>
      <c r="O19" s="34" t="s">
        <v>666</v>
      </c>
    </row>
    <row r="20" spans="1:15">
      <c r="A20" s="34">
        <v>19</v>
      </c>
      <c r="B20" s="34" t="str">
        <f>IF(女子様式!$C75="","",IF(女子様式!$C75="@","@",女子様式!$C75))</f>
        <v/>
      </c>
      <c r="C20" s="34" t="str">
        <f>IF(女子様式!C75="","",女子様式!BK75)</f>
        <v/>
      </c>
      <c r="D20" s="34" t="str">
        <f>IF($C20="","",女子様式!$D75)</f>
        <v/>
      </c>
      <c r="E20" s="34" t="str">
        <f>IF($C20="","",女子様式!$G75)</f>
        <v/>
      </c>
      <c r="F20" s="34" t="str">
        <f t="shared" si="0"/>
        <v/>
      </c>
      <c r="G20" s="36" t="str">
        <f>IF($C20="","",VLOOKUP(基本登録情報!$C$7,登録データ!$I$3:$L$102,3,FALSE))</f>
        <v/>
      </c>
      <c r="H20" s="36" t="str">
        <f ca="1">IF($C20="","",VLOOKUP(OFFSET(女子様式!$L$18,3*A20,0),登録データ!AM2:AN67,2,FALSE))</f>
        <v/>
      </c>
      <c r="I20" s="34" t="str">
        <f>IF(C20="","",女子様式!C75)</f>
        <v/>
      </c>
      <c r="J20" s="34" t="str">
        <f>IF(女子様式!$AH75="","",女子様式!$AH75)</f>
        <v/>
      </c>
      <c r="K20" s="34" t="str">
        <f>IF(女子様式!$AH76="","",女子様式!$AH76)</f>
        <v/>
      </c>
      <c r="L20" s="34" t="str">
        <f>IF(女子様式!$AH77="","",女子様式!$AH77)</f>
        <v/>
      </c>
      <c r="M20" s="34" t="s">
        <v>666</v>
      </c>
      <c r="N20" s="34" t="s">
        <v>666</v>
      </c>
      <c r="O20" s="34" t="s">
        <v>666</v>
      </c>
    </row>
    <row r="21" spans="1:15">
      <c r="A21" s="34">
        <v>20</v>
      </c>
      <c r="B21" s="34" t="str">
        <f>IF(女子様式!$C78="","",IF(女子様式!$C78="@","@",女子様式!$C78))</f>
        <v/>
      </c>
      <c r="C21" s="34" t="str">
        <f>IF(女子様式!C78="","",女子様式!BK78)</f>
        <v/>
      </c>
      <c r="D21" s="34" t="str">
        <f>IF($C21="","",女子様式!$D78)</f>
        <v/>
      </c>
      <c r="E21" s="34" t="str">
        <f>IF($C21="","",女子様式!$G78)</f>
        <v/>
      </c>
      <c r="F21" s="34" t="str">
        <f t="shared" si="0"/>
        <v/>
      </c>
      <c r="G21" s="36" t="str">
        <f>IF($C21="","",VLOOKUP(基本登録情報!$C$7,登録データ!$I$3:$L$102,3,FALSE))</f>
        <v/>
      </c>
      <c r="H21" s="36" t="str">
        <f ca="1">IF($C21="","",VLOOKUP(OFFSET(女子様式!$L$18,3*A21,0),登録データ!AM2:AN68,2,FALSE))</f>
        <v/>
      </c>
      <c r="I21" s="34" t="str">
        <f>IF(C21="","",女子様式!C78)</f>
        <v/>
      </c>
      <c r="J21" s="34" t="str">
        <f>IF(女子様式!$AH78="","",女子様式!$AH78)</f>
        <v/>
      </c>
      <c r="K21" s="34" t="str">
        <f>IF(女子様式!$AH79="","",女子様式!$AH79)</f>
        <v/>
      </c>
      <c r="L21" s="34" t="str">
        <f>IF(女子様式!$AH80="","",女子様式!$AH80)</f>
        <v/>
      </c>
      <c r="M21" s="34" t="s">
        <v>666</v>
      </c>
      <c r="N21" s="34" t="s">
        <v>666</v>
      </c>
      <c r="O21" s="34" t="s">
        <v>666</v>
      </c>
    </row>
    <row r="22" spans="1:15">
      <c r="A22" s="34">
        <v>21</v>
      </c>
      <c r="B22" s="34" t="str">
        <f>IF(女子様式!$C81="","",IF(女子様式!$C81="@","@",女子様式!$C81))</f>
        <v/>
      </c>
      <c r="C22" s="34" t="str">
        <f>IF(女子様式!C81="","",女子様式!BK81)</f>
        <v/>
      </c>
      <c r="D22" s="34" t="str">
        <f>IF($C22="","",女子様式!$D81)</f>
        <v/>
      </c>
      <c r="E22" s="34" t="str">
        <f>IF($C22="","",女子様式!$G81)</f>
        <v/>
      </c>
      <c r="F22" s="34" t="str">
        <f t="shared" si="0"/>
        <v/>
      </c>
      <c r="G22" s="36" t="str">
        <f>IF($C22="","",VLOOKUP(基本登録情報!$C$7,登録データ!$I$3:$L$102,3,FALSE))</f>
        <v/>
      </c>
      <c r="H22" s="36" t="str">
        <f ca="1">IF($C22="","",VLOOKUP(OFFSET(女子様式!$L$18,3*A22,0),登録データ!AM2:AN69,2,FALSE))</f>
        <v/>
      </c>
      <c r="I22" s="34" t="str">
        <f>IF(C22="","",女子様式!C81)</f>
        <v/>
      </c>
      <c r="J22" s="34" t="str">
        <f>IF(女子様式!$AH81="","",女子様式!$AH81)</f>
        <v/>
      </c>
      <c r="K22" s="34" t="str">
        <f>IF(女子様式!$AH82="","",女子様式!$AH82)</f>
        <v/>
      </c>
      <c r="L22" s="34" t="str">
        <f>IF(女子様式!$AH83="","",女子様式!$AH83)</f>
        <v/>
      </c>
      <c r="M22" s="34" t="s">
        <v>666</v>
      </c>
      <c r="N22" s="34" t="s">
        <v>666</v>
      </c>
      <c r="O22" s="34" t="s">
        <v>666</v>
      </c>
    </row>
    <row r="23" spans="1:15">
      <c r="A23" s="34">
        <v>22</v>
      </c>
      <c r="B23" s="34" t="str">
        <f>IF(女子様式!$C84="","",IF(女子様式!$C84="@","@",女子様式!$C84))</f>
        <v/>
      </c>
      <c r="C23" s="34" t="str">
        <f>IF(女子様式!C84="","",女子様式!BK84)</f>
        <v/>
      </c>
      <c r="D23" s="34" t="str">
        <f>IF($C23="","",女子様式!$D84)</f>
        <v/>
      </c>
      <c r="E23" s="34" t="str">
        <f>IF($C23="","",女子様式!$G84)</f>
        <v/>
      </c>
      <c r="F23" s="34" t="str">
        <f t="shared" si="0"/>
        <v/>
      </c>
      <c r="G23" s="36" t="str">
        <f>IF($C23="","",VLOOKUP(基本登録情報!$C$7,登録データ!$I$3:$L$102,3,FALSE))</f>
        <v/>
      </c>
      <c r="H23" s="36" t="str">
        <f ca="1">IF($C23="","",VLOOKUP(OFFSET(女子様式!$L$18,3*A23,0),登録データ!AM2:AN70,2,FALSE))</f>
        <v/>
      </c>
      <c r="I23" s="34" t="str">
        <f>IF(C23="","",女子様式!C84)</f>
        <v/>
      </c>
      <c r="J23" s="34" t="str">
        <f>IF(女子様式!$AH84="","",女子様式!$AH84)</f>
        <v/>
      </c>
      <c r="K23" s="34" t="str">
        <f>IF(女子様式!$AH85="","",女子様式!$AH85)</f>
        <v/>
      </c>
      <c r="L23" s="34" t="str">
        <f>IF(女子様式!$AH86="","",女子様式!$AH86)</f>
        <v/>
      </c>
      <c r="M23" s="34" t="s">
        <v>666</v>
      </c>
      <c r="N23" s="34" t="s">
        <v>666</v>
      </c>
      <c r="O23" s="34" t="s">
        <v>666</v>
      </c>
    </row>
    <row r="24" spans="1:15">
      <c r="A24" s="34">
        <v>23</v>
      </c>
      <c r="B24" s="34" t="str">
        <f>IF(女子様式!$C87="","",IF(女子様式!$C87="@","@",女子様式!$C87))</f>
        <v/>
      </c>
      <c r="C24" s="34" t="str">
        <f>IF(女子様式!C87="","",女子様式!BK87)</f>
        <v/>
      </c>
      <c r="D24" s="34" t="str">
        <f>IF($C24="","",女子様式!$D87)</f>
        <v/>
      </c>
      <c r="E24" s="34" t="str">
        <f>IF($C24="","",女子様式!$G87)</f>
        <v/>
      </c>
      <c r="F24" s="34" t="str">
        <f t="shared" si="0"/>
        <v/>
      </c>
      <c r="G24" s="36" t="str">
        <f>IF($C24="","",VLOOKUP(基本登録情報!$C$7,登録データ!$I$3:$L$102,3,FALSE))</f>
        <v/>
      </c>
      <c r="H24" s="36" t="str">
        <f ca="1">IF($C24="","",VLOOKUP(OFFSET(女子様式!$L$18,3*A24,0),登録データ!AM2:AN71,2,FALSE))</f>
        <v/>
      </c>
      <c r="I24" s="34" t="str">
        <f>IF(C24="","",女子様式!C87)</f>
        <v/>
      </c>
      <c r="J24" s="34" t="str">
        <f>IF(女子様式!$AH87="","",女子様式!$AH87)</f>
        <v/>
      </c>
      <c r="K24" s="34" t="str">
        <f>IF(女子様式!$AH88="","",女子様式!$AH88)</f>
        <v/>
      </c>
      <c r="L24" s="34" t="str">
        <f>IF(女子様式!$AH89="","",女子様式!$AH89)</f>
        <v/>
      </c>
      <c r="M24" s="34" t="s">
        <v>666</v>
      </c>
      <c r="N24" s="34" t="s">
        <v>666</v>
      </c>
      <c r="O24" s="34" t="s">
        <v>666</v>
      </c>
    </row>
    <row r="25" spans="1:15">
      <c r="A25" s="34">
        <v>24</v>
      </c>
      <c r="B25" s="34" t="str">
        <f>IF(女子様式!$C90="","",IF(女子様式!$C90="@","@",女子様式!$C90))</f>
        <v/>
      </c>
      <c r="C25" s="34" t="str">
        <f>IF(女子様式!C90="","",女子様式!BK90)</f>
        <v/>
      </c>
      <c r="D25" s="34" t="str">
        <f>IF($C25="","",女子様式!$D90)</f>
        <v/>
      </c>
      <c r="E25" s="34" t="str">
        <f>IF($C25="","",女子様式!$G90)</f>
        <v/>
      </c>
      <c r="F25" s="34" t="str">
        <f t="shared" si="0"/>
        <v/>
      </c>
      <c r="G25" s="36" t="str">
        <f>IF($C25="","",VLOOKUP(基本登録情報!$C$7,登録データ!$I$3:$L$102,3,FALSE))</f>
        <v/>
      </c>
      <c r="H25" s="36" t="str">
        <f ca="1">IF($C25="","",VLOOKUP(OFFSET(女子様式!$L$18,3*A25,0),登録データ!AM2:AN73,2,FALSE))</f>
        <v/>
      </c>
      <c r="I25" s="34" t="str">
        <f>IF(C25="","",女子様式!C90)</f>
        <v/>
      </c>
      <c r="J25" s="34" t="str">
        <f>IF(女子様式!$AH90="","",女子様式!$AH90)</f>
        <v/>
      </c>
      <c r="K25" s="34" t="str">
        <f>IF(女子様式!$AH91="","",女子様式!$AH91)</f>
        <v/>
      </c>
      <c r="L25" s="34" t="str">
        <f>IF(女子様式!$AH92="","",女子様式!$AH92)</f>
        <v/>
      </c>
      <c r="M25" s="34" t="s">
        <v>666</v>
      </c>
      <c r="N25" s="34" t="s">
        <v>666</v>
      </c>
      <c r="O25" s="34" t="s">
        <v>666</v>
      </c>
    </row>
    <row r="26" spans="1:15">
      <c r="A26" s="34">
        <v>25</v>
      </c>
      <c r="B26" s="34" t="str">
        <f>IF(女子様式!$C93="","",IF(女子様式!$C93="@","@",女子様式!$C93))</f>
        <v/>
      </c>
      <c r="C26" s="34" t="str">
        <f>IF(女子様式!C93="","",女子様式!BK93)</f>
        <v/>
      </c>
      <c r="D26" s="34" t="str">
        <f>IF($C26="","",女子様式!$D93)</f>
        <v/>
      </c>
      <c r="E26" s="34" t="str">
        <f>IF($C26="","",女子様式!$G93)</f>
        <v/>
      </c>
      <c r="F26" s="34" t="str">
        <f t="shared" si="0"/>
        <v/>
      </c>
      <c r="G26" s="36" t="str">
        <f>IF($C26="","",VLOOKUP(基本登録情報!$C$7,登録データ!$I$3:$L$102,3,FALSE))</f>
        <v/>
      </c>
      <c r="H26" s="36" t="str">
        <f ca="1">IF($C26="","",VLOOKUP(OFFSET(女子様式!$L$18,3*A26,0),登録データ!AM2:AN74,2,FALSE))</f>
        <v/>
      </c>
      <c r="I26" s="34" t="str">
        <f>IF(C26="","",女子様式!C93)</f>
        <v/>
      </c>
      <c r="J26" s="34" t="str">
        <f>IF(女子様式!$AH93="","",女子様式!$AH93)</f>
        <v/>
      </c>
      <c r="K26" s="34" t="str">
        <f>IF(女子様式!$AH94="","",女子様式!$AH94)</f>
        <v/>
      </c>
      <c r="L26" s="34" t="str">
        <f>IF(女子様式!$AH95="","",女子様式!$AH95)</f>
        <v/>
      </c>
      <c r="M26" s="34" t="s">
        <v>666</v>
      </c>
      <c r="N26" s="34" t="s">
        <v>666</v>
      </c>
      <c r="O26" s="34" t="s">
        <v>666</v>
      </c>
    </row>
    <row r="27" spans="1:15">
      <c r="A27" s="34">
        <v>26</v>
      </c>
      <c r="B27" s="34" t="str">
        <f>IF(女子様式!$C96="","",IF(女子様式!$C96="@","@",女子様式!$C96))</f>
        <v/>
      </c>
      <c r="C27" s="34" t="str">
        <f>IF(女子様式!C96="","",女子様式!BK96)</f>
        <v/>
      </c>
      <c r="D27" s="34" t="str">
        <f>IF($C27="","",女子様式!$D96)</f>
        <v/>
      </c>
      <c r="E27" s="34" t="str">
        <f>IF($C27="","",女子様式!$G96)</f>
        <v/>
      </c>
      <c r="F27" s="34" t="str">
        <f t="shared" si="0"/>
        <v/>
      </c>
      <c r="G27" s="36" t="str">
        <f>IF($C27="","",VLOOKUP(基本登録情報!$C$7,登録データ!$I$3:$L$102,3,FALSE))</f>
        <v/>
      </c>
      <c r="H27" s="36" t="str">
        <f ca="1">IF($C27="","",VLOOKUP(OFFSET(女子様式!$L$18,3*A27,0),登録データ!AM2:AN75,2,FALSE))</f>
        <v/>
      </c>
      <c r="I27" s="34" t="str">
        <f>IF(C27="","",女子様式!C96)</f>
        <v/>
      </c>
      <c r="J27" s="34" t="str">
        <f>IF(女子様式!$AH96="","",女子様式!$AH96)</f>
        <v/>
      </c>
      <c r="K27" s="34" t="str">
        <f>IF(女子様式!$AH97="","",女子様式!$AH97)</f>
        <v/>
      </c>
      <c r="L27" s="34" t="str">
        <f>IF(女子様式!$AH98="","",女子様式!$AH98)</f>
        <v/>
      </c>
      <c r="M27" s="34" t="s">
        <v>666</v>
      </c>
      <c r="N27" s="34" t="s">
        <v>666</v>
      </c>
      <c r="O27" s="34" t="s">
        <v>666</v>
      </c>
    </row>
    <row r="28" spans="1:15">
      <c r="A28" s="34">
        <v>27</v>
      </c>
      <c r="B28" s="34" t="str">
        <f>IF(女子様式!$C99="","",IF(女子様式!$C99="@","@",女子様式!$C99))</f>
        <v/>
      </c>
      <c r="C28" s="34" t="str">
        <f>IF(女子様式!C99="","",女子様式!BK99)</f>
        <v/>
      </c>
      <c r="D28" s="34" t="str">
        <f>IF($C28="","",女子様式!$D99)</f>
        <v/>
      </c>
      <c r="E28" s="34" t="str">
        <f>IF($C28="","",女子様式!$G99)</f>
        <v/>
      </c>
      <c r="F28" s="34" t="str">
        <f t="shared" si="0"/>
        <v/>
      </c>
      <c r="G28" s="36" t="str">
        <f>IF($C28="","",VLOOKUP(基本登録情報!$C$7,登録データ!$I$3:$L$102,3,FALSE))</f>
        <v/>
      </c>
      <c r="H28" s="36" t="str">
        <f ca="1">IF($C28="","",VLOOKUP(OFFSET(女子様式!$L$18,3*A28,0),登録データ!AM2:AN76,2,FALSE))</f>
        <v/>
      </c>
      <c r="I28" s="34" t="str">
        <f>IF(C28="","",女子様式!C99)</f>
        <v/>
      </c>
      <c r="J28" s="34" t="str">
        <f>IF(女子様式!$AH99="","",女子様式!$AH99)</f>
        <v/>
      </c>
      <c r="K28" s="34" t="str">
        <f>IF(女子様式!$AH100="","",女子様式!$AH100)</f>
        <v/>
      </c>
      <c r="L28" s="34" t="str">
        <f>IF(女子様式!$AH101="","",女子様式!$AH101)</f>
        <v/>
      </c>
      <c r="M28" s="34" t="s">
        <v>666</v>
      </c>
      <c r="N28" s="34" t="s">
        <v>666</v>
      </c>
      <c r="O28" s="34" t="s">
        <v>666</v>
      </c>
    </row>
    <row r="29" spans="1:15">
      <c r="A29" s="34">
        <v>28</v>
      </c>
      <c r="B29" s="34" t="str">
        <f>IF(女子様式!$C102="","",IF(女子様式!$C102="@","@",女子様式!$C102))</f>
        <v/>
      </c>
      <c r="C29" s="34" t="str">
        <f>IF(女子様式!C102="","",女子様式!BK102)</f>
        <v/>
      </c>
      <c r="D29" s="34" t="str">
        <f>IF($C29="","",女子様式!$D102)</f>
        <v/>
      </c>
      <c r="E29" s="34" t="str">
        <f>IF($C29="","",女子様式!$G102)</f>
        <v/>
      </c>
      <c r="F29" s="34" t="str">
        <f t="shared" si="0"/>
        <v/>
      </c>
      <c r="G29" s="36" t="str">
        <f>IF($C29="","",VLOOKUP(基本登録情報!$C$7,登録データ!$I$3:$L$102,3,FALSE))</f>
        <v/>
      </c>
      <c r="H29" s="36" t="str">
        <f ca="1">IF($C29="","",VLOOKUP(OFFSET(女子様式!$L$18,3*A29,0),登録データ!AM2:AN77,2,FALSE))</f>
        <v/>
      </c>
      <c r="I29" s="34" t="str">
        <f>IF(C29="","",女子様式!C102)</f>
        <v/>
      </c>
      <c r="J29" s="34" t="str">
        <f>IF(女子様式!$AH102="","",女子様式!$AH102)</f>
        <v/>
      </c>
      <c r="K29" s="34" t="str">
        <f>IF(女子様式!$AH103="","",女子様式!$AH103)</f>
        <v/>
      </c>
      <c r="L29" s="34" t="str">
        <f>IF(女子様式!$AH104="","",女子様式!$AH104)</f>
        <v/>
      </c>
      <c r="M29" s="34" t="s">
        <v>666</v>
      </c>
      <c r="N29" s="34" t="s">
        <v>666</v>
      </c>
      <c r="O29" s="34" t="s">
        <v>666</v>
      </c>
    </row>
    <row r="30" spans="1:15">
      <c r="A30" s="34">
        <v>29</v>
      </c>
      <c r="B30" s="34" t="str">
        <f>IF(女子様式!$C105="","",IF(女子様式!$C105="@","@",女子様式!$C105))</f>
        <v/>
      </c>
      <c r="C30" s="34" t="str">
        <f>IF(女子様式!C105="","",女子様式!BK105)</f>
        <v/>
      </c>
      <c r="D30" s="34" t="str">
        <f>IF($C30="","",女子様式!$D105)</f>
        <v/>
      </c>
      <c r="E30" s="34" t="str">
        <f>IF($C30="","",女子様式!$G105)</f>
        <v/>
      </c>
      <c r="F30" s="34" t="str">
        <f t="shared" si="0"/>
        <v/>
      </c>
      <c r="G30" s="36" t="str">
        <f>IF($C30="","",VLOOKUP(基本登録情報!$C$7,登録データ!$I$3:$L$102,3,FALSE))</f>
        <v/>
      </c>
      <c r="H30" s="36" t="str">
        <f ca="1">IF($C30="","",VLOOKUP(OFFSET(女子様式!$L$18,3*A30,0),登録データ!AM2:AN78,2,FALSE))</f>
        <v/>
      </c>
      <c r="I30" s="34" t="str">
        <f>IF(C30="","",女子様式!C105)</f>
        <v/>
      </c>
      <c r="J30" s="34" t="str">
        <f>IF(女子様式!$AH105="","",女子様式!$AH105)</f>
        <v/>
      </c>
      <c r="K30" s="34" t="str">
        <f>IF(女子様式!$AH106="","",女子様式!$AH106)</f>
        <v/>
      </c>
      <c r="L30" s="34" t="str">
        <f>IF(女子様式!$AH107="","",女子様式!$AH107)</f>
        <v/>
      </c>
      <c r="M30" s="34" t="s">
        <v>666</v>
      </c>
      <c r="N30" s="34" t="s">
        <v>666</v>
      </c>
      <c r="O30" s="34" t="s">
        <v>666</v>
      </c>
    </row>
    <row r="31" spans="1:15">
      <c r="A31" s="34">
        <v>30</v>
      </c>
      <c r="B31" s="34" t="str">
        <f>IF(女子様式!$C108="","",IF(女子様式!$C108="@","@",女子様式!$C108))</f>
        <v/>
      </c>
      <c r="C31" s="34" t="str">
        <f>IF(女子様式!C108="","",女子様式!BK108)</f>
        <v/>
      </c>
      <c r="D31" s="34" t="str">
        <f>IF($C31="","",女子様式!$D108)</f>
        <v/>
      </c>
      <c r="E31" s="34" t="str">
        <f>IF($C31="","",女子様式!$G108)</f>
        <v/>
      </c>
      <c r="F31" s="34" t="str">
        <f t="shared" si="0"/>
        <v/>
      </c>
      <c r="G31" s="36" t="str">
        <f>IF($C31="","",VLOOKUP(基本登録情報!$C$7,登録データ!$I$3:$L$102,3,FALSE))</f>
        <v/>
      </c>
      <c r="H31" s="36" t="str">
        <f ca="1">IF($C31="","",VLOOKUP(OFFSET(女子様式!$L$18,3*A31,0),登録データ!AM2:AN79,2,FALSE))</f>
        <v/>
      </c>
      <c r="I31" s="34" t="str">
        <f>IF(C31="","",女子様式!C108)</f>
        <v/>
      </c>
      <c r="J31" s="34" t="str">
        <f>IF(女子様式!$AH108="","",女子様式!$AH108)</f>
        <v/>
      </c>
      <c r="K31" s="34" t="str">
        <f>IF(女子様式!$AH109="","",女子様式!$AH109)</f>
        <v/>
      </c>
      <c r="L31" s="34" t="str">
        <f>IF(女子様式!$AH110="","",女子様式!$AH110)</f>
        <v/>
      </c>
      <c r="M31" s="34" t="s">
        <v>666</v>
      </c>
      <c r="N31" s="34" t="s">
        <v>666</v>
      </c>
      <c r="O31" s="34" t="s">
        <v>666</v>
      </c>
    </row>
    <row r="32" spans="1:15">
      <c r="A32" s="34">
        <v>31</v>
      </c>
      <c r="B32" s="34" t="str">
        <f>IF(女子様式!$C111="","",IF(女子様式!$C111="@","@",女子様式!$C111))</f>
        <v/>
      </c>
      <c r="C32" s="34" t="str">
        <f>IF(女子様式!C111="","",女子様式!BK111)</f>
        <v/>
      </c>
      <c r="D32" s="34" t="str">
        <f>IF($C32="","",女子様式!$D111)</f>
        <v/>
      </c>
      <c r="E32" s="34" t="str">
        <f>IF($C32="","",女子様式!$G111)</f>
        <v/>
      </c>
      <c r="F32" s="34" t="str">
        <f t="shared" si="0"/>
        <v/>
      </c>
      <c r="G32" s="36" t="str">
        <f>IF($C32="","",VLOOKUP(基本登録情報!$C$7,登録データ!$I$3:$L$102,3,FALSE))</f>
        <v/>
      </c>
      <c r="H32" s="36" t="str">
        <f ca="1">IF($C32="","",VLOOKUP(OFFSET(女子様式!$L$18,3*A32,0),登録データ!AM2:AN80,2,FALSE))</f>
        <v/>
      </c>
      <c r="I32" s="34" t="str">
        <f>IF(C32="","",女子様式!C111)</f>
        <v/>
      </c>
      <c r="J32" s="34" t="str">
        <f>IF(女子様式!$AH111="","",女子様式!$AH111)</f>
        <v/>
      </c>
      <c r="K32" s="34" t="str">
        <f>IF(女子様式!$AH112="","",女子様式!$AH112)</f>
        <v/>
      </c>
      <c r="L32" s="34" t="str">
        <f>IF(女子様式!$AH113="","",女子様式!$AH113)</f>
        <v/>
      </c>
      <c r="M32" s="34" t="s">
        <v>666</v>
      </c>
      <c r="N32" s="34" t="s">
        <v>666</v>
      </c>
      <c r="O32" s="34" t="s">
        <v>666</v>
      </c>
    </row>
    <row r="33" spans="1:15">
      <c r="A33" s="34">
        <v>32</v>
      </c>
      <c r="B33" s="34" t="str">
        <f>IF(女子様式!$C114="","",IF(女子様式!$C114="@","@",女子様式!$C114))</f>
        <v/>
      </c>
      <c r="C33" s="34" t="str">
        <f>IF(女子様式!C114="","",女子様式!BK114)</f>
        <v/>
      </c>
      <c r="D33" s="34" t="str">
        <f>IF($C33="","",女子様式!$D114)</f>
        <v/>
      </c>
      <c r="E33" s="34" t="str">
        <f>IF($C33="","",女子様式!$G114)</f>
        <v/>
      </c>
      <c r="F33" s="34" t="str">
        <f t="shared" si="0"/>
        <v/>
      </c>
      <c r="G33" s="36" t="str">
        <f>IF($C33="","",VLOOKUP(基本登録情報!$C$7,登録データ!$I$3:$L$102,3,FALSE))</f>
        <v/>
      </c>
      <c r="H33" s="36" t="str">
        <f ca="1">IF($C33="","",VLOOKUP(OFFSET(女子様式!$L$18,3*A33,0),登録データ!AM2:AN81,2,FALSE))</f>
        <v/>
      </c>
      <c r="I33" s="34" t="str">
        <f>IF(C33="","",女子様式!C114)</f>
        <v/>
      </c>
      <c r="J33" s="34" t="str">
        <f>IF(女子様式!$AH114="","",女子様式!$AH114)</f>
        <v/>
      </c>
      <c r="K33" s="34" t="str">
        <f>IF(女子様式!$AH115="","",女子様式!$AH115)</f>
        <v/>
      </c>
      <c r="L33" s="34" t="str">
        <f>IF(女子様式!$AH116="","",女子様式!$AH116)</f>
        <v/>
      </c>
      <c r="M33" s="34" t="s">
        <v>666</v>
      </c>
      <c r="N33" s="34" t="s">
        <v>666</v>
      </c>
      <c r="O33" s="34" t="s">
        <v>666</v>
      </c>
    </row>
    <row r="34" spans="1:15">
      <c r="A34" s="34">
        <v>33</v>
      </c>
      <c r="B34" s="34" t="str">
        <f>IF(女子様式!$C117="","",IF(女子様式!$C117="@","@",女子様式!$C117))</f>
        <v/>
      </c>
      <c r="C34" s="34" t="str">
        <f>IF(女子様式!C117="","",女子様式!BK117)</f>
        <v/>
      </c>
      <c r="D34" s="34" t="str">
        <f>IF($C34="","",女子様式!$D117)</f>
        <v/>
      </c>
      <c r="E34" s="34" t="str">
        <f>IF($C34="","",女子様式!$G117)</f>
        <v/>
      </c>
      <c r="F34" s="34" t="str">
        <f t="shared" si="0"/>
        <v/>
      </c>
      <c r="G34" s="36" t="str">
        <f>IF($C34="","",VLOOKUP(基本登録情報!$C$7,登録データ!$I$3:$L$102,3,FALSE))</f>
        <v/>
      </c>
      <c r="H34" s="36" t="str">
        <f ca="1">IF($C34="","",VLOOKUP(OFFSET(女子様式!$L$18,3*A34,0),登録データ!AM2:AN82,2,FALSE))</f>
        <v/>
      </c>
      <c r="I34" s="34" t="str">
        <f>IF(C34="","",女子様式!C117)</f>
        <v/>
      </c>
      <c r="J34" s="34" t="str">
        <f>IF(女子様式!$AH117="","",女子様式!$AH117)</f>
        <v/>
      </c>
      <c r="K34" s="34" t="str">
        <f>IF(女子様式!$AH118="","",女子様式!$AH118)</f>
        <v/>
      </c>
      <c r="L34" s="34" t="str">
        <f>IF(女子様式!$AH119="","",女子様式!$AH119)</f>
        <v/>
      </c>
      <c r="M34" s="34" t="s">
        <v>666</v>
      </c>
      <c r="N34" s="34" t="s">
        <v>666</v>
      </c>
      <c r="O34" s="34" t="s">
        <v>666</v>
      </c>
    </row>
    <row r="35" spans="1:15">
      <c r="A35" s="34">
        <v>34</v>
      </c>
      <c r="B35" s="34" t="str">
        <f>IF(女子様式!$C120="","",IF(女子様式!$C120="@","@",女子様式!$C120))</f>
        <v/>
      </c>
      <c r="C35" s="34" t="str">
        <f>IF(女子様式!C120="","",女子様式!BK120)</f>
        <v/>
      </c>
      <c r="D35" s="34" t="str">
        <f>IF($C35="","",女子様式!$D120)</f>
        <v/>
      </c>
      <c r="E35" s="34" t="str">
        <f>IF($C35="","",女子様式!$G120)</f>
        <v/>
      </c>
      <c r="F35" s="34" t="str">
        <f t="shared" si="0"/>
        <v/>
      </c>
      <c r="G35" s="36" t="str">
        <f>IF($C35="","",VLOOKUP(基本登録情報!$C$7,登録データ!$I$3:$L$102,3,FALSE))</f>
        <v/>
      </c>
      <c r="H35" s="36" t="str">
        <f ca="1">IF($C35="","",VLOOKUP(OFFSET(女子様式!$L$18,3*A35,0),登録データ!AM2:AN83,2,FALSE))</f>
        <v/>
      </c>
      <c r="I35" s="34" t="str">
        <f>IF(C35="","",女子様式!C120)</f>
        <v/>
      </c>
      <c r="J35" s="34" t="str">
        <f>IF(女子様式!$AH120="","",女子様式!$AH120)</f>
        <v/>
      </c>
      <c r="K35" s="34" t="str">
        <f>IF(女子様式!$AH121="","",女子様式!$AH121)</f>
        <v/>
      </c>
      <c r="L35" s="34" t="str">
        <f>IF(女子様式!$AH122="","",女子様式!$AH122)</f>
        <v/>
      </c>
      <c r="M35" s="34" t="s">
        <v>666</v>
      </c>
      <c r="N35" s="34" t="s">
        <v>666</v>
      </c>
      <c r="O35" s="34" t="s">
        <v>666</v>
      </c>
    </row>
    <row r="36" spans="1:15">
      <c r="A36" s="34">
        <v>35</v>
      </c>
      <c r="B36" s="34" t="str">
        <f>IF(女子様式!$C123="","",IF(女子様式!$C123="@","@",女子様式!$C123))</f>
        <v/>
      </c>
      <c r="C36" s="34" t="str">
        <f>IF(女子様式!C123="","",女子様式!BK123)</f>
        <v/>
      </c>
      <c r="D36" s="34" t="str">
        <f>IF($C36="","",女子様式!$D123)</f>
        <v/>
      </c>
      <c r="E36" s="34" t="str">
        <f>IF($C36="","",女子様式!$G123)</f>
        <v/>
      </c>
      <c r="F36" s="34" t="str">
        <f t="shared" si="0"/>
        <v/>
      </c>
      <c r="G36" s="36" t="str">
        <f>IF($C36="","",VLOOKUP(基本登録情報!$C$7,登録データ!$I$3:$L$102,3,FALSE))</f>
        <v/>
      </c>
      <c r="H36" s="36" t="str">
        <f ca="1">IF($C36="","",VLOOKUP(OFFSET(女子様式!$L$18,3*A36,0),登録データ!AM2:AN84,2,FALSE))</f>
        <v/>
      </c>
      <c r="I36" s="34" t="str">
        <f>IF(C36="","",女子様式!C123)</f>
        <v/>
      </c>
      <c r="J36" s="34" t="str">
        <f>IF(女子様式!$AH123="","",女子様式!$AH123)</f>
        <v/>
      </c>
      <c r="K36" s="34" t="str">
        <f>IF(女子様式!$AH124="","",女子様式!$AH124)</f>
        <v/>
      </c>
      <c r="L36" s="34" t="str">
        <f>IF(女子様式!$AH125="","",女子様式!$AH125)</f>
        <v/>
      </c>
      <c r="M36" s="34" t="s">
        <v>666</v>
      </c>
      <c r="N36" s="34" t="s">
        <v>666</v>
      </c>
      <c r="O36" s="34" t="s">
        <v>666</v>
      </c>
    </row>
    <row r="37" spans="1:15">
      <c r="A37" s="34">
        <v>36</v>
      </c>
      <c r="B37" s="34" t="str">
        <f>IF(女子様式!$C126="","",IF(女子様式!$C126="@","@",女子様式!$C126))</f>
        <v/>
      </c>
      <c r="C37" s="34" t="str">
        <f>IF(女子様式!C126="","",女子様式!BK126)</f>
        <v/>
      </c>
      <c r="D37" s="34" t="str">
        <f>IF($C37="","",女子様式!$D126)</f>
        <v/>
      </c>
      <c r="E37" s="34" t="str">
        <f>IF($C37="","",女子様式!$G126)</f>
        <v/>
      </c>
      <c r="F37" s="34" t="str">
        <f t="shared" si="0"/>
        <v/>
      </c>
      <c r="G37" s="36" t="str">
        <f>IF($C37="","",VLOOKUP(基本登録情報!$C$7,登録データ!$I$3:$L$102,3,FALSE))</f>
        <v/>
      </c>
      <c r="H37" s="36" t="str">
        <f ca="1">IF($C37="","",VLOOKUP(OFFSET(女子様式!$L$18,3*A37,0),登録データ!AM2:AN85,2,FALSE))</f>
        <v/>
      </c>
      <c r="I37" s="34" t="str">
        <f>IF(C37="","",女子様式!C126)</f>
        <v/>
      </c>
      <c r="J37" s="34" t="str">
        <f>IF(女子様式!$AH126="","",女子様式!$AH126)</f>
        <v/>
      </c>
      <c r="K37" s="34" t="str">
        <f>IF(女子様式!$AH127="","",女子様式!$AH127)</f>
        <v/>
      </c>
      <c r="L37" s="34" t="str">
        <f>IF(女子様式!$AH128="","",女子様式!$AH128)</f>
        <v/>
      </c>
      <c r="M37" s="34" t="s">
        <v>666</v>
      </c>
      <c r="N37" s="34" t="s">
        <v>666</v>
      </c>
      <c r="O37" s="34" t="s">
        <v>666</v>
      </c>
    </row>
    <row r="38" spans="1:15">
      <c r="A38" s="34">
        <v>37</v>
      </c>
      <c r="B38" s="34" t="str">
        <f>IF(女子様式!$C129="","",IF(女子様式!$C129="@","@",女子様式!$C129))</f>
        <v/>
      </c>
      <c r="C38" s="34" t="str">
        <f>IF(女子様式!C129="","",女子様式!BK129)</f>
        <v/>
      </c>
      <c r="D38" s="34" t="str">
        <f>IF($C38="","",女子様式!$D129)</f>
        <v/>
      </c>
      <c r="E38" s="34" t="str">
        <f>IF($C38="","",女子様式!$G129)</f>
        <v/>
      </c>
      <c r="F38" s="34" t="str">
        <f t="shared" si="0"/>
        <v/>
      </c>
      <c r="G38" s="36" t="str">
        <f>IF($C38="","",VLOOKUP(基本登録情報!$C$7,登録データ!$I$3:$L$102,3,FALSE))</f>
        <v/>
      </c>
      <c r="H38" s="36" t="str">
        <f ca="1">IF($C38="","",VLOOKUP(OFFSET(女子様式!$L$18,3*A38,0),登録データ!AM2:AN86,2,FALSE))</f>
        <v/>
      </c>
      <c r="I38" s="34" t="str">
        <f>IF(C38="","",女子様式!C129)</f>
        <v/>
      </c>
      <c r="J38" s="34" t="str">
        <f>IF(女子様式!$AH129="","",女子様式!$AH129)</f>
        <v/>
      </c>
      <c r="K38" s="34" t="str">
        <f>IF(女子様式!$AH130="","",女子様式!$AH130)</f>
        <v/>
      </c>
      <c r="L38" s="34" t="str">
        <f>IF(女子様式!$AH131="","",女子様式!$AH131)</f>
        <v/>
      </c>
      <c r="M38" s="34" t="s">
        <v>666</v>
      </c>
      <c r="N38" s="34" t="s">
        <v>666</v>
      </c>
      <c r="O38" s="34" t="s">
        <v>666</v>
      </c>
    </row>
    <row r="39" spans="1:15">
      <c r="A39" s="34">
        <v>38</v>
      </c>
      <c r="B39" s="34" t="str">
        <f>IF(女子様式!$C132="","",IF(女子様式!$C132="@","@",女子様式!$C132))</f>
        <v/>
      </c>
      <c r="C39" s="34" t="str">
        <f>IF(女子様式!C132="","",女子様式!BK132)</f>
        <v/>
      </c>
      <c r="D39" s="34" t="str">
        <f>IF($C39="","",女子様式!$D132)</f>
        <v/>
      </c>
      <c r="E39" s="34" t="str">
        <f>IF($C39="","",女子様式!$G132)</f>
        <v/>
      </c>
      <c r="F39" s="34" t="str">
        <f t="shared" si="0"/>
        <v/>
      </c>
      <c r="G39" s="36" t="str">
        <f>IF($C39="","",VLOOKUP(基本登録情報!$C$7,登録データ!$I$3:$L$102,3,FALSE))</f>
        <v/>
      </c>
      <c r="H39" s="36" t="str">
        <f ca="1">IF($C39="","",VLOOKUP(OFFSET(女子様式!$L$18,3*A39,0),登録データ!AM2:AN87,2,FALSE))</f>
        <v/>
      </c>
      <c r="I39" s="34" t="str">
        <f>IF(C39="","",女子様式!C132)</f>
        <v/>
      </c>
      <c r="J39" s="34" t="str">
        <f>IF(女子様式!$AH132="","",女子様式!$AH132)</f>
        <v/>
      </c>
      <c r="K39" s="34" t="str">
        <f>IF(女子様式!$AH133="","",女子様式!$AH133)</f>
        <v/>
      </c>
      <c r="L39" s="34" t="str">
        <f>IF(女子様式!$AH134="","",女子様式!$AH134)</f>
        <v/>
      </c>
      <c r="M39" s="34" t="s">
        <v>666</v>
      </c>
      <c r="N39" s="34" t="s">
        <v>666</v>
      </c>
      <c r="O39" s="34" t="s">
        <v>666</v>
      </c>
    </row>
    <row r="40" spans="1:15">
      <c r="A40" s="34">
        <v>39</v>
      </c>
      <c r="B40" s="34" t="str">
        <f>IF(女子様式!$C135="","",IF(女子様式!$C135="@","@",女子様式!$C135))</f>
        <v/>
      </c>
      <c r="C40" s="34" t="str">
        <f>IF(女子様式!C135="","",女子様式!BK135)</f>
        <v/>
      </c>
      <c r="D40" s="34" t="str">
        <f>IF($C40="","",女子様式!$D135)</f>
        <v/>
      </c>
      <c r="E40" s="34" t="str">
        <f>IF($C40="","",女子様式!$G135)</f>
        <v/>
      </c>
      <c r="F40" s="34" t="str">
        <f t="shared" si="0"/>
        <v/>
      </c>
      <c r="G40" s="36" t="str">
        <f>IF($C40="","",VLOOKUP(基本登録情報!$C$7,登録データ!$I$3:$L$102,3,FALSE))</f>
        <v/>
      </c>
      <c r="H40" s="36" t="str">
        <f ca="1">IF($C40="","",VLOOKUP(OFFSET(女子様式!$L$18,3*A40,0),登録データ!AM2:AN88,2,FALSE))</f>
        <v/>
      </c>
      <c r="I40" s="34" t="str">
        <f>IF(C40="","",女子様式!C135)</f>
        <v/>
      </c>
      <c r="J40" s="34" t="str">
        <f>IF(女子様式!$AH135="","",女子様式!$AH135)</f>
        <v/>
      </c>
      <c r="K40" s="34" t="str">
        <f>IF(女子様式!$AH136="","",女子様式!$AH136)</f>
        <v/>
      </c>
      <c r="L40" s="34" t="str">
        <f>IF(女子様式!$AH137="","",女子様式!$AH137)</f>
        <v/>
      </c>
      <c r="M40" s="34" t="s">
        <v>666</v>
      </c>
      <c r="N40" s="34" t="s">
        <v>666</v>
      </c>
      <c r="O40" s="34" t="s">
        <v>666</v>
      </c>
    </row>
    <row r="41" spans="1:15">
      <c r="A41" s="34">
        <v>40</v>
      </c>
      <c r="B41" s="34" t="str">
        <f>IF(女子様式!$C138="","",IF(女子様式!$C138="@","@",女子様式!$C138))</f>
        <v/>
      </c>
      <c r="C41" s="34" t="str">
        <f>IF(女子様式!C138="","",女子様式!BK138)</f>
        <v/>
      </c>
      <c r="D41" s="34" t="str">
        <f>IF($C41="","",女子様式!$D138)</f>
        <v/>
      </c>
      <c r="E41" s="34" t="str">
        <f>IF($C41="","",女子様式!$G138)</f>
        <v/>
      </c>
      <c r="F41" s="34" t="str">
        <f t="shared" si="0"/>
        <v/>
      </c>
      <c r="G41" s="36" t="str">
        <f>IF($C41="","",VLOOKUP(基本登録情報!$C$7,登録データ!$I$3:$L$102,3,FALSE))</f>
        <v/>
      </c>
      <c r="H41" s="36" t="str">
        <f ca="1">IF($C41="","",VLOOKUP(OFFSET(女子様式!$L$18,3*A41,0),登録データ!AM2:AN89,2,FALSE))</f>
        <v/>
      </c>
      <c r="I41" s="34" t="str">
        <f>IF(C41="","",女子様式!C138)</f>
        <v/>
      </c>
      <c r="J41" s="34" t="str">
        <f>IF(女子様式!$AH138="","",女子様式!$AH138)</f>
        <v/>
      </c>
      <c r="K41" s="34" t="str">
        <f>IF(女子様式!$AH139="","",女子様式!$AH139)</f>
        <v/>
      </c>
      <c r="L41" s="34" t="str">
        <f>IF(女子様式!$AH140="","",女子様式!$AH140)</f>
        <v/>
      </c>
      <c r="M41" s="34" t="s">
        <v>666</v>
      </c>
      <c r="N41" s="34" t="s">
        <v>666</v>
      </c>
      <c r="O41" s="34" t="s">
        <v>666</v>
      </c>
    </row>
    <row r="42" spans="1:15">
      <c r="A42" s="34">
        <v>41</v>
      </c>
      <c r="B42" s="34" t="str">
        <f>IF(女子様式!$C141="","",IF(女子様式!$C141="@","@",女子様式!$C141))</f>
        <v/>
      </c>
      <c r="C42" s="34" t="str">
        <f>IF(女子様式!C141="","",女子様式!BK141)</f>
        <v/>
      </c>
      <c r="D42" s="34" t="str">
        <f>IF($C42="","",女子様式!$D140)</f>
        <v/>
      </c>
      <c r="E42" s="34" t="str">
        <f>IF($C42="","",女子様式!$G141)</f>
        <v/>
      </c>
      <c r="F42" s="34" t="str">
        <f t="shared" si="0"/>
        <v/>
      </c>
      <c r="G42" s="36" t="str">
        <f>IF($C42="","",VLOOKUP(基本登録情報!$C$7,登録データ!$I$3:$L$102,3,FALSE))</f>
        <v/>
      </c>
      <c r="H42" s="36" t="str">
        <f ca="1">IF($C42="","",VLOOKUP(OFFSET(女子様式!$L$18,3*A42,0),登録データ!AM2:AN90,2,FALSE))</f>
        <v/>
      </c>
      <c r="I42" s="34" t="str">
        <f>IF(C42="","",女子様式!C141)</f>
        <v/>
      </c>
      <c r="J42" s="34" t="str">
        <f>IF(女子様式!$AH141="","",女子様式!$AH141)</f>
        <v/>
      </c>
      <c r="K42" s="34" t="str">
        <f>IF(女子様式!$AH142="","",女子様式!$AH142)</f>
        <v/>
      </c>
      <c r="L42" s="34" t="str">
        <f>IF(女子様式!$AH143="","",女子様式!$AH143)</f>
        <v/>
      </c>
      <c r="M42" s="34" t="s">
        <v>666</v>
      </c>
      <c r="N42" s="34" t="s">
        <v>666</v>
      </c>
      <c r="O42" s="34" t="s">
        <v>666</v>
      </c>
    </row>
    <row r="43" spans="1:15">
      <c r="A43" s="34">
        <v>42</v>
      </c>
      <c r="B43" s="34" t="str">
        <f>IF(女子様式!$C144="","",IF(女子様式!$C144="@","@",女子様式!$C144))</f>
        <v/>
      </c>
      <c r="C43" s="34" t="str">
        <f>IF(女子様式!C144="","",女子様式!BK144)</f>
        <v/>
      </c>
      <c r="D43" s="34" t="str">
        <f>IF($C43="","",女子様式!$D144)</f>
        <v/>
      </c>
      <c r="E43" s="34" t="str">
        <f>IF($C43="","",女子様式!$G144)</f>
        <v/>
      </c>
      <c r="F43" s="34" t="str">
        <f t="shared" si="0"/>
        <v/>
      </c>
      <c r="G43" s="36" t="str">
        <f>IF($C43="","",VLOOKUP(基本登録情報!$C$7,登録データ!$I$3:$L$102,3,FALSE))</f>
        <v/>
      </c>
      <c r="H43" s="36" t="str">
        <f ca="1">IF($C43="","",VLOOKUP(OFFSET(女子様式!$L$18,3*A43,0),登録データ!AM2:AN91,2,FALSE))</f>
        <v/>
      </c>
      <c r="I43" s="34" t="str">
        <f>IF(C43="","",女子様式!C144)</f>
        <v/>
      </c>
      <c r="J43" s="34" t="str">
        <f>IF(女子様式!$AH144="","",女子様式!$AH144)</f>
        <v/>
      </c>
      <c r="K43" s="34" t="str">
        <f>IF(女子様式!$AH145="","",女子様式!$AH145)</f>
        <v/>
      </c>
      <c r="L43" s="34" t="str">
        <f>IF(女子様式!$AH146="","",女子様式!$AH146)</f>
        <v/>
      </c>
      <c r="M43" s="34" t="s">
        <v>666</v>
      </c>
      <c r="N43" s="34" t="s">
        <v>666</v>
      </c>
      <c r="O43" s="34" t="s">
        <v>666</v>
      </c>
    </row>
    <row r="44" spans="1:15">
      <c r="A44" s="34">
        <v>43</v>
      </c>
      <c r="B44" s="34" t="str">
        <f>IF(女子様式!$C147="","",IF(女子様式!$C147="@","@",女子様式!$C147))</f>
        <v/>
      </c>
      <c r="C44" s="34" t="str">
        <f>IF(女子様式!C147="","",女子様式!BK147)</f>
        <v/>
      </c>
      <c r="D44" s="34" t="str">
        <f>IF($C44="","",女子様式!$D147)</f>
        <v/>
      </c>
      <c r="E44" s="34" t="str">
        <f>IF($C44="","",女子様式!$G147)</f>
        <v/>
      </c>
      <c r="F44" s="34" t="str">
        <f t="shared" si="0"/>
        <v/>
      </c>
      <c r="G44" s="36" t="str">
        <f>IF($C44="","",VLOOKUP(基本登録情報!$C$7,登録データ!$I$3:$L$102,3,FALSE))</f>
        <v/>
      </c>
      <c r="H44" s="36" t="str">
        <f ca="1">IF($C44="","",VLOOKUP(OFFSET(女子様式!$L$18,3*A44,0),登録データ!AM2:AN92,2,FALSE))</f>
        <v/>
      </c>
      <c r="I44" s="34" t="str">
        <f>IF(C44="","",女子様式!C147)</f>
        <v/>
      </c>
      <c r="J44" s="34" t="str">
        <f>IF(女子様式!$AH147="","",女子様式!$AH147)</f>
        <v/>
      </c>
      <c r="K44" s="34" t="str">
        <f>IF(女子様式!$AH148="","",女子様式!$AH148)</f>
        <v/>
      </c>
      <c r="L44" s="34" t="str">
        <f>IF(女子様式!$AH149="","",女子様式!$AH149)</f>
        <v/>
      </c>
      <c r="M44" s="34" t="s">
        <v>666</v>
      </c>
      <c r="N44" s="34" t="s">
        <v>666</v>
      </c>
      <c r="O44" s="34" t="s">
        <v>666</v>
      </c>
    </row>
    <row r="45" spans="1:15">
      <c r="A45" s="34">
        <v>44</v>
      </c>
      <c r="B45" s="34" t="str">
        <f>IF(女子様式!$C150="","",IF(女子様式!$C150="@","@",女子様式!$C150))</f>
        <v/>
      </c>
      <c r="C45" s="34" t="str">
        <f>IF(女子様式!C150="","",女子様式!BK150)</f>
        <v/>
      </c>
      <c r="D45" s="34" t="str">
        <f>IF($C45="","",女子様式!$D150)</f>
        <v/>
      </c>
      <c r="E45" s="34" t="str">
        <f>IF($C45="","",女子様式!$G150)</f>
        <v/>
      </c>
      <c r="F45" s="34" t="str">
        <f t="shared" si="0"/>
        <v/>
      </c>
      <c r="G45" s="36" t="str">
        <f>IF($C45="","",VLOOKUP(基本登録情報!$C$7,登録データ!$I$3:$L$102,3,FALSE))</f>
        <v/>
      </c>
      <c r="H45" s="36" t="str">
        <f ca="1">IF($C45="","",VLOOKUP(OFFSET(女子様式!$L$18,3*A45,0),登録データ!AM2:AN93,2,FALSE))</f>
        <v/>
      </c>
      <c r="I45" s="34" t="str">
        <f>IF(C45="","",女子様式!C150)</f>
        <v/>
      </c>
      <c r="J45" s="34" t="str">
        <f>IF(女子様式!$AH150="","",女子様式!$AH150)</f>
        <v/>
      </c>
      <c r="K45" s="34" t="str">
        <f>IF(女子様式!$AH151="","",女子様式!$AH151)</f>
        <v/>
      </c>
      <c r="L45" s="34" t="str">
        <f>IF(女子様式!$AH152="","",女子様式!$AH152)</f>
        <v/>
      </c>
      <c r="M45" s="34" t="s">
        <v>666</v>
      </c>
      <c r="N45" s="34" t="s">
        <v>666</v>
      </c>
      <c r="O45" s="34" t="s">
        <v>666</v>
      </c>
    </row>
    <row r="46" spans="1:15">
      <c r="A46" s="34">
        <v>45</v>
      </c>
      <c r="B46" s="34" t="str">
        <f>IF(女子様式!$C153="","",IF(女子様式!$C153="@","@",女子様式!$C153))</f>
        <v/>
      </c>
      <c r="C46" s="34" t="str">
        <f>IF(女子様式!C153="","",女子様式!BK153)</f>
        <v/>
      </c>
      <c r="D46" s="34" t="str">
        <f>IF($C46="","",女子様式!$D153)</f>
        <v/>
      </c>
      <c r="E46" s="34" t="str">
        <f>IF($C46="","",女子様式!$G153)</f>
        <v/>
      </c>
      <c r="F46" s="34" t="str">
        <f t="shared" si="0"/>
        <v/>
      </c>
      <c r="G46" s="36" t="str">
        <f>IF($C46="","",VLOOKUP(基本登録情報!$C$7,登録データ!$I$3:$L$102,3,FALSE))</f>
        <v/>
      </c>
      <c r="H46" s="36" t="str">
        <f ca="1">IF($C46="","",VLOOKUP(OFFSET(女子様式!$L$18,3*A46,0),登録データ!AM2:AN94,2,FALSE))</f>
        <v/>
      </c>
      <c r="I46" s="34" t="str">
        <f>IF(C46="","",女子様式!C153)</f>
        <v/>
      </c>
      <c r="J46" s="34" t="str">
        <f>IF(女子様式!$AH153="","",女子様式!$AH153)</f>
        <v/>
      </c>
      <c r="K46" s="34" t="str">
        <f>IF(女子様式!$AH154="","",女子様式!$AH154)</f>
        <v/>
      </c>
      <c r="L46" s="34" t="str">
        <f>IF(女子様式!$AH155="","",女子様式!$AH155)</f>
        <v/>
      </c>
      <c r="M46" s="34" t="s">
        <v>666</v>
      </c>
      <c r="N46" s="34" t="s">
        <v>666</v>
      </c>
      <c r="O46" s="34" t="s">
        <v>666</v>
      </c>
    </row>
    <row r="47" spans="1:15">
      <c r="A47" s="34">
        <v>46</v>
      </c>
      <c r="B47" s="34" t="str">
        <f>IF(女子様式!$C156="","",IF(女子様式!$C156="@","@",女子様式!$C156))</f>
        <v/>
      </c>
      <c r="C47" s="34" t="str">
        <f>IF(女子様式!C156="","",女子様式!BK156)</f>
        <v/>
      </c>
      <c r="D47" s="34" t="str">
        <f>IF($C47="","",女子様式!$D156)</f>
        <v/>
      </c>
      <c r="E47" s="34" t="str">
        <f>IF($C47="","",女子様式!$G156)</f>
        <v/>
      </c>
      <c r="F47" s="34" t="str">
        <f t="shared" si="0"/>
        <v/>
      </c>
      <c r="G47" s="36" t="str">
        <f>IF($C47="","",VLOOKUP(基本登録情報!$C$7,登録データ!$I$3:$L$102,3,FALSE))</f>
        <v/>
      </c>
      <c r="H47" s="36" t="str">
        <f ca="1">IF($C47="","",VLOOKUP(OFFSET(女子様式!$L$18,3*A47,0),登録データ!AM2:AN95,2,FALSE))</f>
        <v/>
      </c>
      <c r="I47" s="34" t="str">
        <f>IF(C47="","",女子様式!C156)</f>
        <v/>
      </c>
      <c r="J47" s="34" t="str">
        <f>IF(女子様式!$AH156="","",女子様式!$AH156)</f>
        <v/>
      </c>
      <c r="K47" s="34" t="str">
        <f>IF(女子様式!$AH157="","",女子様式!$AH157)</f>
        <v/>
      </c>
      <c r="L47" s="34" t="str">
        <f>IF(女子様式!$AH158="","",女子様式!$AH158)</f>
        <v/>
      </c>
      <c r="M47" s="34" t="s">
        <v>666</v>
      </c>
      <c r="N47" s="34" t="s">
        <v>666</v>
      </c>
      <c r="O47" s="34" t="s">
        <v>666</v>
      </c>
    </row>
    <row r="48" spans="1:15">
      <c r="A48" s="34">
        <v>47</v>
      </c>
      <c r="B48" s="34" t="str">
        <f>IF(女子様式!$C159="","",IF(女子様式!$C159="@","@",女子様式!$C159))</f>
        <v/>
      </c>
      <c r="C48" s="34" t="str">
        <f>IF(女子様式!C159="","",女子様式!BK159)</f>
        <v/>
      </c>
      <c r="D48" s="34" t="str">
        <f>IF($C48="","",女子様式!$D159)</f>
        <v/>
      </c>
      <c r="E48" s="34" t="str">
        <f>IF($C48="","",女子様式!$G159)</f>
        <v/>
      </c>
      <c r="F48" s="34" t="str">
        <f t="shared" si="0"/>
        <v/>
      </c>
      <c r="G48" s="36" t="str">
        <f>IF($C48="","",VLOOKUP(基本登録情報!$C$7,登録データ!$I$3:$L$102,3,FALSE))</f>
        <v/>
      </c>
      <c r="H48" s="36" t="str">
        <f ca="1">IF($C48="","",VLOOKUP(OFFSET(女子様式!$L$18,3*A48,0),登録データ!AM2:AN96,2,FALSE))</f>
        <v/>
      </c>
      <c r="I48" s="34" t="str">
        <f>IF(C48="","",女子様式!C159)</f>
        <v/>
      </c>
      <c r="J48" s="34" t="str">
        <f>IF(女子様式!$AH159="","",女子様式!$AH159)</f>
        <v/>
      </c>
      <c r="K48" s="34" t="str">
        <f>IF(女子様式!$AH160="","",女子様式!$AH160)</f>
        <v/>
      </c>
      <c r="L48" s="34" t="str">
        <f>IF(女子様式!$AH161="","",女子様式!$AH161)</f>
        <v/>
      </c>
      <c r="M48" s="34" t="s">
        <v>666</v>
      </c>
      <c r="N48" s="34" t="s">
        <v>666</v>
      </c>
      <c r="O48" s="34" t="s">
        <v>666</v>
      </c>
    </row>
    <row r="49" spans="1:15">
      <c r="A49" s="34">
        <v>48</v>
      </c>
      <c r="B49" s="34" t="str">
        <f>IF(女子様式!$C162="","",IF(女子様式!$C162="@","@",女子様式!$C162))</f>
        <v/>
      </c>
      <c r="C49" s="34" t="str">
        <f>IF(女子様式!C162="","",女子様式!BK162)</f>
        <v/>
      </c>
      <c r="D49" s="34" t="str">
        <f>IF($C49="","",女子様式!$D162)</f>
        <v/>
      </c>
      <c r="E49" s="34" t="str">
        <f>IF($C49="","",女子様式!$G162)</f>
        <v/>
      </c>
      <c r="F49" s="34" t="str">
        <f t="shared" si="0"/>
        <v/>
      </c>
      <c r="G49" s="36" t="str">
        <f>IF($C49="","",VLOOKUP(基本登録情報!$C$7,登録データ!$I$3:$L$102,3,FALSE))</f>
        <v/>
      </c>
      <c r="H49" s="36" t="str">
        <f ca="1">IF($C49="","",VLOOKUP(OFFSET(女子様式!$L$18,3*A49,0),登録データ!AM2:AN97,2,FALSE))</f>
        <v/>
      </c>
      <c r="I49" s="34" t="str">
        <f>IF(C49="","",女子様式!C162)</f>
        <v/>
      </c>
      <c r="J49" s="34" t="str">
        <f>IF(女子様式!$AH162="","",女子様式!$AH162)</f>
        <v/>
      </c>
      <c r="K49" s="34" t="str">
        <f>IF(女子様式!$AH163="","",女子様式!$AH163)</f>
        <v/>
      </c>
      <c r="L49" s="34" t="str">
        <f>IF(女子様式!$AH164="","",女子様式!$AH164)</f>
        <v/>
      </c>
      <c r="M49" s="34" t="s">
        <v>666</v>
      </c>
      <c r="N49" s="34" t="s">
        <v>666</v>
      </c>
      <c r="O49" s="34" t="s">
        <v>666</v>
      </c>
    </row>
    <row r="50" spans="1:15">
      <c r="A50" s="34">
        <v>49</v>
      </c>
      <c r="B50" s="34" t="str">
        <f>IF(女子様式!$C165="","",IF(女子様式!$C165="@","@",女子様式!$C165))</f>
        <v/>
      </c>
      <c r="C50" s="34" t="str">
        <f>IF(女子様式!C165="","",女子様式!BK165)</f>
        <v/>
      </c>
      <c r="D50" s="34" t="str">
        <f>IF($C50="","",女子様式!$D165)</f>
        <v/>
      </c>
      <c r="E50" s="34" t="str">
        <f>IF($C50="","",女子様式!$G165)</f>
        <v/>
      </c>
      <c r="F50" s="34" t="str">
        <f t="shared" si="0"/>
        <v/>
      </c>
      <c r="G50" s="36" t="str">
        <f>IF($C50="","",VLOOKUP(基本登録情報!$C$7,登録データ!$I$3:$L$102,3,FALSE))</f>
        <v/>
      </c>
      <c r="H50" s="36" t="str">
        <f ca="1">IF($C50="","",VLOOKUP(OFFSET(女子様式!$L$18,3*A50,0),登録データ!AM2:AN98,2,FALSE))</f>
        <v/>
      </c>
      <c r="I50" s="34" t="str">
        <f>IF(C50="","",女子様式!C165)</f>
        <v/>
      </c>
      <c r="J50" s="34" t="str">
        <f>IF(女子様式!$AH165="","",女子様式!$AH165)</f>
        <v/>
      </c>
      <c r="K50" s="34" t="str">
        <f>IF(女子様式!$AH166="","",女子様式!$AH166)</f>
        <v/>
      </c>
      <c r="L50" s="34" t="str">
        <f>IF(女子様式!$AH167="","",女子様式!$AH167)</f>
        <v/>
      </c>
      <c r="M50" s="34" t="s">
        <v>666</v>
      </c>
      <c r="N50" s="34" t="s">
        <v>666</v>
      </c>
      <c r="O50" s="34" t="s">
        <v>666</v>
      </c>
    </row>
    <row r="51" spans="1:15">
      <c r="A51" s="34">
        <v>50</v>
      </c>
      <c r="B51" s="34" t="str">
        <f>IF(女子様式!$C168="","",IF(女子様式!$C168="@","@",女子様式!$C168))</f>
        <v/>
      </c>
      <c r="C51" s="34" t="str">
        <f>IF(女子様式!C168="","",女子様式!BK168)</f>
        <v/>
      </c>
      <c r="D51" s="34" t="str">
        <f>IF($C51="","",女子様式!$D168)</f>
        <v/>
      </c>
      <c r="E51" s="34" t="str">
        <f>IF($C51="","",女子様式!$G168)</f>
        <v/>
      </c>
      <c r="F51" s="34" t="str">
        <f t="shared" si="0"/>
        <v/>
      </c>
      <c r="G51" s="36" t="str">
        <f>IF($C51="","",VLOOKUP(基本登録情報!$C$7,登録データ!$I$3:$L$102,3,FALSE))</f>
        <v/>
      </c>
      <c r="H51" s="36" t="str">
        <f ca="1">IF($C51="","",VLOOKUP(OFFSET(女子様式!$L$18,3*A51,0),登録データ!AM2:AN99,2,FALSE))</f>
        <v/>
      </c>
      <c r="I51" s="34" t="str">
        <f>IF(C51="","",女子様式!C168)</f>
        <v/>
      </c>
      <c r="J51" s="34" t="str">
        <f>IF(女子様式!$AH168="","",女子様式!$AH168)</f>
        <v/>
      </c>
      <c r="K51" s="34" t="str">
        <f>IF(女子様式!$AH169="","",女子様式!$AH169)</f>
        <v/>
      </c>
      <c r="L51" s="34" t="str">
        <f>IF(女子様式!$AH170="","",女子様式!$AH170)</f>
        <v/>
      </c>
      <c r="M51" s="34" t="s">
        <v>666</v>
      </c>
      <c r="N51" s="34" t="s">
        <v>666</v>
      </c>
      <c r="O51" s="34" t="s">
        <v>666</v>
      </c>
    </row>
    <row r="52" spans="1:15">
      <c r="A52" s="34">
        <v>51</v>
      </c>
      <c r="B52" s="34" t="str">
        <f>IF(女子様式!$C171="","",IF(女子様式!$C171="@","@",女子様式!$C171))</f>
        <v/>
      </c>
      <c r="C52" s="34" t="str">
        <f>IF(女子様式!C171="","",女子様式!BK171)</f>
        <v/>
      </c>
      <c r="D52" s="34" t="str">
        <f>IF($C52="","",女子様式!$D171)</f>
        <v/>
      </c>
      <c r="E52" s="34" t="str">
        <f>IF($C52="","",女子様式!$G171)</f>
        <v/>
      </c>
      <c r="F52" s="34" t="str">
        <f t="shared" si="0"/>
        <v/>
      </c>
      <c r="G52" s="36" t="str">
        <f>IF($C52="","",VLOOKUP(基本登録情報!$C$7,登録データ!$I$3:$L$102,3,FALSE))</f>
        <v/>
      </c>
      <c r="H52" s="36" t="str">
        <f ca="1">IF($C52="","",VLOOKUP(OFFSET(女子様式!$L$18,3*A52,0),登録データ!AM2:AN100,2,FALSE))</f>
        <v/>
      </c>
      <c r="I52" s="34" t="str">
        <f>IF(C52="","",女子様式!C171)</f>
        <v/>
      </c>
      <c r="J52" s="34" t="str">
        <f>IF(女子様式!$AH171="","",女子様式!$AH171)</f>
        <v/>
      </c>
      <c r="K52" s="34" t="str">
        <f>IF(女子様式!$AH172="","",女子様式!$AH172)</f>
        <v/>
      </c>
      <c r="L52" s="34" t="str">
        <f>IF(女子様式!$AH173="","",女子様式!$AH173)</f>
        <v/>
      </c>
      <c r="M52" s="34" t="s">
        <v>666</v>
      </c>
      <c r="N52" s="34" t="s">
        <v>666</v>
      </c>
      <c r="O52" s="34" t="s">
        <v>666</v>
      </c>
    </row>
    <row r="53" spans="1:15">
      <c r="A53" s="34">
        <v>52</v>
      </c>
      <c r="B53" s="34" t="str">
        <f>IF(女子様式!$C174="","",IF(女子様式!$C174="@","@",女子様式!$C174))</f>
        <v/>
      </c>
      <c r="C53" s="34" t="str">
        <f>IF(女子様式!C174="","",女子様式!BK174)</f>
        <v/>
      </c>
      <c r="D53" s="34" t="str">
        <f>IF($C53="","",女子様式!$D174)</f>
        <v/>
      </c>
      <c r="E53" s="34" t="str">
        <f>IF($C53="","",女子様式!$G174)</f>
        <v/>
      </c>
      <c r="F53" s="34" t="str">
        <f t="shared" si="0"/>
        <v/>
      </c>
      <c r="G53" s="36" t="str">
        <f>IF($C53="","",VLOOKUP(基本登録情報!$C$7,登録データ!$I$3:$L$102,3,FALSE))</f>
        <v/>
      </c>
      <c r="H53" s="36" t="str">
        <f ca="1">IF($C53="","",VLOOKUP(OFFSET(女子様式!$L$18,3*A53,0),登録データ!AM2:AN101,2,FALSE))</f>
        <v/>
      </c>
      <c r="I53" s="34" t="str">
        <f>IF(C53="","",女子様式!C174)</f>
        <v/>
      </c>
      <c r="J53" s="34" t="str">
        <f>IF(女子様式!$AH174="","",女子様式!$AH174)</f>
        <v/>
      </c>
      <c r="K53" s="34" t="str">
        <f>IF(女子様式!$AH175="","",女子様式!$AH175)</f>
        <v/>
      </c>
      <c r="L53" s="34" t="str">
        <f>IF(女子様式!$AH176="","",女子様式!$AH176)</f>
        <v/>
      </c>
      <c r="M53" s="34" t="s">
        <v>666</v>
      </c>
      <c r="N53" s="34" t="s">
        <v>666</v>
      </c>
      <c r="O53" s="34" t="s">
        <v>666</v>
      </c>
    </row>
    <row r="54" spans="1:15">
      <c r="A54" s="34">
        <v>53</v>
      </c>
      <c r="B54" s="34" t="str">
        <f>IF(女子様式!$C177="","",IF(女子様式!$C177="@","@",女子様式!$C177))</f>
        <v/>
      </c>
      <c r="C54" s="34" t="str">
        <f>IF(女子様式!C177="","",女子様式!BK177)</f>
        <v/>
      </c>
      <c r="D54" s="34" t="str">
        <f>IF($C54="","",女子様式!$D177)</f>
        <v/>
      </c>
      <c r="E54" s="34" t="str">
        <f>IF($C54="","",女子様式!$G177)</f>
        <v/>
      </c>
      <c r="F54" s="34" t="str">
        <f t="shared" si="0"/>
        <v/>
      </c>
      <c r="G54" s="36" t="str">
        <f>IF($C54="","",VLOOKUP(基本登録情報!$C$7,登録データ!$I$3:$L$102,3,FALSE))</f>
        <v/>
      </c>
      <c r="H54" s="36" t="str">
        <f ca="1">IF($C54="","",VLOOKUP(OFFSET(女子様式!$L$18,3*A54,0),登録データ!AM2:AN102,2,FALSE))</f>
        <v/>
      </c>
      <c r="I54" s="34" t="str">
        <f>IF(C54="","",女子様式!C177)</f>
        <v/>
      </c>
      <c r="J54" s="34" t="str">
        <f>IF(女子様式!$AH177="","",女子様式!$AH177)</f>
        <v/>
      </c>
      <c r="K54" s="34" t="str">
        <f>IF(女子様式!$AH178="","",女子様式!$AH178)</f>
        <v/>
      </c>
      <c r="L54" s="34" t="str">
        <f>IF(女子様式!$AH179="","",女子様式!$AH179)</f>
        <v/>
      </c>
      <c r="M54" s="34" t="s">
        <v>666</v>
      </c>
      <c r="N54" s="34" t="s">
        <v>666</v>
      </c>
      <c r="O54" s="34" t="s">
        <v>666</v>
      </c>
    </row>
    <row r="55" spans="1:15">
      <c r="A55" s="34">
        <v>54</v>
      </c>
      <c r="B55" s="34" t="str">
        <f>IF(女子様式!$C180="","",IF(女子様式!$C180="@","@",女子様式!$C180))</f>
        <v/>
      </c>
      <c r="C55" s="34" t="str">
        <f>IF(女子様式!C180="","",女子様式!BK180)</f>
        <v/>
      </c>
      <c r="D55" s="34" t="str">
        <f>IF($C55="","",女子様式!$D180)</f>
        <v/>
      </c>
      <c r="E55" s="34" t="str">
        <f>IF($C55="","",女子様式!$G180)</f>
        <v/>
      </c>
      <c r="F55" s="34" t="str">
        <f t="shared" si="0"/>
        <v/>
      </c>
      <c r="G55" s="36" t="str">
        <f>IF($C55="","",VLOOKUP(基本登録情報!$C$7,登録データ!$I$3:$L$102,3,FALSE))</f>
        <v/>
      </c>
      <c r="H55" s="36" t="str">
        <f ca="1">IF($C55="","",VLOOKUP(OFFSET(女子様式!$L$18,3*A55,0),登録データ!AM2:AN103,2,FALSE))</f>
        <v/>
      </c>
      <c r="I55" s="34" t="str">
        <f>IF(C55="","",女子様式!C180)</f>
        <v/>
      </c>
      <c r="J55" s="34" t="str">
        <f>IF(女子様式!$AH180="","",女子様式!$AH180)</f>
        <v/>
      </c>
      <c r="K55" s="34" t="str">
        <f>IF(女子様式!$AH181="","",女子様式!$AH181)</f>
        <v/>
      </c>
      <c r="L55" s="34" t="str">
        <f>IF(女子様式!$AH182="","",女子様式!$AH182)</f>
        <v/>
      </c>
      <c r="M55" s="34" t="s">
        <v>666</v>
      </c>
      <c r="N55" s="34" t="s">
        <v>666</v>
      </c>
      <c r="O55" s="34" t="s">
        <v>666</v>
      </c>
    </row>
    <row r="56" spans="1:15">
      <c r="A56" s="34">
        <v>55</v>
      </c>
      <c r="B56" s="34" t="str">
        <f>IF(女子様式!$C183="","",IF(女子様式!$C183="@","@",女子様式!$C183))</f>
        <v/>
      </c>
      <c r="C56" s="34" t="str">
        <f>IF(女子様式!C183="","",女子様式!BK183)</f>
        <v/>
      </c>
      <c r="D56" s="34" t="str">
        <f>IF($C56="","",女子様式!$D183)</f>
        <v/>
      </c>
      <c r="E56" s="34" t="str">
        <f>IF($C56="","",女子様式!$G183)</f>
        <v/>
      </c>
      <c r="F56" s="34" t="str">
        <f t="shared" si="0"/>
        <v/>
      </c>
      <c r="G56" s="36" t="str">
        <f>IF($C56="","",VLOOKUP(基本登録情報!$C$7,登録データ!$I$3:$L$102,3,FALSE))</f>
        <v/>
      </c>
      <c r="H56" s="36" t="str">
        <f ca="1">IF($C56="","",VLOOKUP(OFFSET(女子様式!$L$18,3*A56,0),登録データ!AM2:AN104,2,FALSE))</f>
        <v/>
      </c>
      <c r="I56" s="34" t="str">
        <f>IF(C56="","",女子様式!C183)</f>
        <v/>
      </c>
      <c r="J56" s="34" t="str">
        <f>IF(女子様式!$AH183="","",女子様式!$AH183)</f>
        <v/>
      </c>
      <c r="K56" s="34" t="str">
        <f>IF(女子様式!$AH184="","",女子様式!$AH184)</f>
        <v/>
      </c>
      <c r="L56" s="34" t="str">
        <f>IF(女子様式!$AH185="","",女子様式!$AH185)</f>
        <v/>
      </c>
      <c r="M56" s="34" t="s">
        <v>666</v>
      </c>
      <c r="N56" s="34" t="s">
        <v>666</v>
      </c>
      <c r="O56" s="34" t="s">
        <v>666</v>
      </c>
    </row>
    <row r="57" spans="1:15">
      <c r="A57" s="34">
        <v>56</v>
      </c>
      <c r="B57" s="34" t="str">
        <f>IF(女子様式!$C186="","",IF(女子様式!$C186="@","@",女子様式!$C186))</f>
        <v/>
      </c>
      <c r="C57" s="34" t="str">
        <f>IF(女子様式!C186="","",女子様式!BK186)</f>
        <v/>
      </c>
      <c r="D57" s="34" t="str">
        <f>IF($C57="","",女子様式!$D186)</f>
        <v/>
      </c>
      <c r="E57" s="34" t="str">
        <f>IF($C57="","",女子様式!$G186)</f>
        <v/>
      </c>
      <c r="F57" s="34" t="str">
        <f t="shared" si="0"/>
        <v/>
      </c>
      <c r="G57" s="36" t="str">
        <f>IF($C57="","",VLOOKUP(基本登録情報!$C$7,登録データ!$I$3:$L$102,3,FALSE))</f>
        <v/>
      </c>
      <c r="H57" s="36" t="str">
        <f ca="1">IF($C57="","",VLOOKUP(OFFSET(女子様式!$L$18,3*A57,0),登録データ!AM2:AN105,2,FALSE))</f>
        <v/>
      </c>
      <c r="I57" s="34" t="str">
        <f>IF(C57="","",女子様式!C186)</f>
        <v/>
      </c>
      <c r="J57" s="34" t="str">
        <f>IF(女子様式!$AH186="","",女子様式!$AH186)</f>
        <v/>
      </c>
      <c r="K57" s="34" t="str">
        <f>IF(女子様式!$AH187="","",女子様式!$AH187)</f>
        <v/>
      </c>
      <c r="L57" s="34" t="str">
        <f>IF(女子様式!$AH188="","",女子様式!$AH188)</f>
        <v/>
      </c>
      <c r="M57" s="34" t="s">
        <v>666</v>
      </c>
      <c r="N57" s="34" t="s">
        <v>666</v>
      </c>
      <c r="O57" s="34" t="s">
        <v>666</v>
      </c>
    </row>
    <row r="58" spans="1:15">
      <c r="A58" s="34">
        <v>57</v>
      </c>
      <c r="B58" s="34" t="str">
        <f>IF(女子様式!$C189="","",IF(女子様式!$C189="@","@",女子様式!$C189))</f>
        <v/>
      </c>
      <c r="C58" s="34" t="str">
        <f>IF(女子様式!C189="","",女子様式!BK189)</f>
        <v/>
      </c>
      <c r="D58" s="34" t="str">
        <f>IF($C58="","",女子様式!$D189)</f>
        <v/>
      </c>
      <c r="E58" s="34" t="str">
        <f>IF($C58="","",女子様式!$G189)</f>
        <v/>
      </c>
      <c r="F58" s="34" t="str">
        <f t="shared" si="0"/>
        <v/>
      </c>
      <c r="G58" s="36" t="str">
        <f>IF($C58="","",VLOOKUP(基本登録情報!$C$7,登録データ!$I$3:$L$102,3,FALSE))</f>
        <v/>
      </c>
      <c r="H58" s="36" t="str">
        <f ca="1">IF($C58="","",VLOOKUP(OFFSET(女子様式!$L$18,3*A58,0),登録データ!AM2:AN106,2,FALSE))</f>
        <v/>
      </c>
      <c r="I58" s="34" t="str">
        <f>IF(C58="","",女子様式!C189)</f>
        <v/>
      </c>
      <c r="J58" s="34" t="str">
        <f>IF(女子様式!$AH189="","",女子様式!$AH189)</f>
        <v/>
      </c>
      <c r="K58" s="34" t="str">
        <f>IF(女子様式!$AH190="","",女子様式!$AH190)</f>
        <v/>
      </c>
      <c r="L58" s="34" t="str">
        <f>IF(女子様式!$AH191="","",女子様式!$AH191)</f>
        <v/>
      </c>
      <c r="M58" s="34" t="s">
        <v>666</v>
      </c>
      <c r="N58" s="34" t="s">
        <v>666</v>
      </c>
      <c r="O58" s="34" t="s">
        <v>666</v>
      </c>
    </row>
    <row r="59" spans="1:15">
      <c r="A59" s="34">
        <v>58</v>
      </c>
      <c r="B59" s="34" t="str">
        <f>IF(女子様式!$C192="","",IF(女子様式!$C192="@","@",女子様式!$C192))</f>
        <v/>
      </c>
      <c r="C59" s="34" t="str">
        <f>IF(女子様式!C192="","",女子様式!BK192)</f>
        <v/>
      </c>
      <c r="D59" s="34" t="str">
        <f>IF($C59="","",女子様式!$D192)</f>
        <v/>
      </c>
      <c r="E59" s="34" t="str">
        <f>IF($C59="","",女子様式!$G192)</f>
        <v/>
      </c>
      <c r="F59" s="34" t="str">
        <f t="shared" si="0"/>
        <v/>
      </c>
      <c r="G59" s="36" t="str">
        <f>IF($C59="","",VLOOKUP(基本登録情報!$C$7,登録データ!$I$3:$L$102,3,FALSE))</f>
        <v/>
      </c>
      <c r="H59" s="36" t="str">
        <f ca="1">IF($C59="","",VLOOKUP(OFFSET(女子様式!$L$18,3*A59,0),登録データ!AM2:AN107,2,FALSE))</f>
        <v/>
      </c>
      <c r="I59" s="34" t="str">
        <f>IF(C59="","",女子様式!C192)</f>
        <v/>
      </c>
      <c r="J59" s="34" t="str">
        <f>IF(女子様式!$AH192="","",女子様式!$AH192)</f>
        <v/>
      </c>
      <c r="K59" s="34" t="str">
        <f>IF(女子様式!$AH193="","",女子様式!$AH193)</f>
        <v/>
      </c>
      <c r="L59" s="34" t="str">
        <f>IF(女子様式!$AH194="","",女子様式!$AH194)</f>
        <v/>
      </c>
      <c r="M59" s="34" t="s">
        <v>666</v>
      </c>
      <c r="N59" s="34" t="s">
        <v>666</v>
      </c>
      <c r="O59" s="34" t="s">
        <v>666</v>
      </c>
    </row>
    <row r="60" spans="1:15">
      <c r="A60" s="34">
        <v>59</v>
      </c>
      <c r="B60" s="34" t="str">
        <f>IF(女子様式!$C195="","",IF(女子様式!$C195="@","@",女子様式!$C195))</f>
        <v/>
      </c>
      <c r="C60" s="34" t="str">
        <f>IF(女子様式!C195="","",女子様式!BK195)</f>
        <v/>
      </c>
      <c r="D60" s="34" t="str">
        <f>IF($C60="","",女子様式!$D195)</f>
        <v/>
      </c>
      <c r="E60" s="34" t="str">
        <f>IF($C60="","",女子様式!$G195)</f>
        <v/>
      </c>
      <c r="F60" s="34" t="str">
        <f t="shared" si="0"/>
        <v/>
      </c>
      <c r="G60" s="36" t="str">
        <f>IF($C60="","",VLOOKUP(基本登録情報!$C$7,登録データ!$I$3:$L$102,3,FALSE))</f>
        <v/>
      </c>
      <c r="H60" s="36" t="str">
        <f ca="1">IF($C60="","",VLOOKUP(OFFSET(女子様式!$L$18,3*A60,0),登録データ!AM2:AN108,2,FALSE))</f>
        <v/>
      </c>
      <c r="I60" s="34" t="str">
        <f>IF(C60="","",女子様式!C195)</f>
        <v/>
      </c>
      <c r="J60" s="34" t="str">
        <f>IF(女子様式!$AH195="","",女子様式!$AH195)</f>
        <v/>
      </c>
      <c r="K60" s="34" t="str">
        <f>IF(女子様式!$AH196="","",女子様式!$AH196)</f>
        <v/>
      </c>
      <c r="L60" s="34" t="str">
        <f>IF(女子様式!$AH197="","",女子様式!$AH197)</f>
        <v/>
      </c>
      <c r="M60" s="34" t="s">
        <v>666</v>
      </c>
      <c r="N60" s="34" t="s">
        <v>666</v>
      </c>
      <c r="O60" s="34" t="s">
        <v>666</v>
      </c>
    </row>
    <row r="61" spans="1:15">
      <c r="A61" s="34">
        <v>60</v>
      </c>
      <c r="B61" s="34" t="str">
        <f>IF(女子様式!$C198="","",IF(女子様式!$C198="@","@",女子様式!$C198))</f>
        <v/>
      </c>
      <c r="C61" s="34" t="str">
        <f>IF(女子様式!C198="","",女子様式!BK198)</f>
        <v/>
      </c>
      <c r="D61" s="34" t="str">
        <f>IF($C61="","",女子様式!$D198)</f>
        <v/>
      </c>
      <c r="E61" s="34" t="str">
        <f>IF($C61="","",女子様式!$G198)</f>
        <v/>
      </c>
      <c r="F61" s="34" t="str">
        <f t="shared" si="0"/>
        <v/>
      </c>
      <c r="G61" s="36" t="str">
        <f>IF($C61="","",VLOOKUP(基本登録情報!$C$7,登録データ!$I$3:$L$102,3,FALSE))</f>
        <v/>
      </c>
      <c r="H61" s="36" t="str">
        <f ca="1">IF($C61="","",VLOOKUP(OFFSET(女子様式!$L$18,3*A61,0),登録データ!AM2:AN109,2,FALSE))</f>
        <v/>
      </c>
      <c r="I61" s="34" t="str">
        <f>IF(C61="","",女子様式!C198)</f>
        <v/>
      </c>
      <c r="J61" s="34" t="str">
        <f>IF(女子様式!$AH198="","",女子様式!$AH198)</f>
        <v/>
      </c>
      <c r="K61" s="34" t="str">
        <f>IF(女子様式!$AH199="","",女子様式!$AH199)</f>
        <v/>
      </c>
      <c r="L61" s="34" t="str">
        <f>IF(女子様式!$AH200="","",女子様式!$AH200)</f>
        <v/>
      </c>
      <c r="M61" s="34" t="s">
        <v>666</v>
      </c>
      <c r="N61" s="34" t="s">
        <v>666</v>
      </c>
      <c r="O61" s="34" t="s">
        <v>666</v>
      </c>
    </row>
    <row r="62" spans="1:15">
      <c r="A62" s="34">
        <v>61</v>
      </c>
      <c r="B62" s="34" t="str">
        <f>IF(女子様式!$C201="","",IF(女子様式!$C201="@","@",女子様式!$C201))</f>
        <v/>
      </c>
      <c r="C62" s="34" t="str">
        <f>IF(女子様式!C201="","",女子様式!BK201)</f>
        <v/>
      </c>
      <c r="D62" s="34" t="str">
        <f>IF($C62="","",女子様式!$D201)</f>
        <v/>
      </c>
      <c r="E62" s="34" t="str">
        <f>IF($C62="","",女子様式!$G201)</f>
        <v/>
      </c>
      <c r="F62" s="34" t="str">
        <f t="shared" si="0"/>
        <v/>
      </c>
      <c r="G62" s="36" t="str">
        <f>IF($C62="","",VLOOKUP(基本登録情報!$C$7,登録データ!$I$3:$L$102,3,FALSE))</f>
        <v/>
      </c>
      <c r="H62" s="36" t="str">
        <f ca="1">IF($C62="","",VLOOKUP(OFFSET(女子様式!$L$18,3*A62,0),登録データ!AM2:AN110,2,FALSE))</f>
        <v/>
      </c>
      <c r="I62" s="34" t="str">
        <f>IF(C62="","",女子様式!C201)</f>
        <v/>
      </c>
      <c r="J62" s="34" t="str">
        <f>IF(女子様式!$AH201="","",女子様式!$AH201)</f>
        <v/>
      </c>
      <c r="K62" s="34" t="str">
        <f>IF(女子様式!$AH202="","",女子様式!$AH202)</f>
        <v/>
      </c>
      <c r="L62" s="34" t="str">
        <f>IF(女子様式!$AH203="","",女子様式!$AH203)</f>
        <v/>
      </c>
      <c r="M62" s="34" t="s">
        <v>666</v>
      </c>
      <c r="N62" s="34" t="s">
        <v>666</v>
      </c>
      <c r="O62" s="34" t="s">
        <v>666</v>
      </c>
    </row>
    <row r="63" spans="1:15">
      <c r="A63" s="34">
        <v>62</v>
      </c>
      <c r="B63" s="34" t="str">
        <f>IF(女子様式!$C204="","",IF(女子様式!$C204="@","@",女子様式!$C204))</f>
        <v/>
      </c>
      <c r="C63" s="34" t="str">
        <f>IF(女子様式!C204="","",女子様式!BK204)</f>
        <v/>
      </c>
      <c r="D63" s="34" t="str">
        <f>IF($C63="","",女子様式!$D204)</f>
        <v/>
      </c>
      <c r="E63" s="34" t="str">
        <f>IF($C63="","",女子様式!$G204)</f>
        <v/>
      </c>
      <c r="F63" s="34" t="str">
        <f t="shared" si="0"/>
        <v/>
      </c>
      <c r="G63" s="36" t="str">
        <f>IF($C63="","",VLOOKUP(基本登録情報!$C$7,登録データ!$I$3:$L$102,3,FALSE))</f>
        <v/>
      </c>
      <c r="H63" s="36" t="str">
        <f ca="1">IF($C63="","",VLOOKUP(OFFSET(女子様式!$L$18,3*A63,0),登録データ!AM2:AN111,2,FALSE))</f>
        <v/>
      </c>
      <c r="I63" s="34" t="str">
        <f>IF(C63="","",女子様式!C204)</f>
        <v/>
      </c>
      <c r="J63" s="34" t="str">
        <f>IF(女子様式!$AH204="","",女子様式!$AH204)</f>
        <v/>
      </c>
      <c r="K63" s="34" t="str">
        <f>IF(女子様式!$AH205="","",女子様式!$AH205)</f>
        <v/>
      </c>
      <c r="L63" s="34" t="str">
        <f>IF(女子様式!$AH206="","",女子様式!$AH206)</f>
        <v/>
      </c>
      <c r="M63" s="34" t="s">
        <v>666</v>
      </c>
      <c r="N63" s="34" t="s">
        <v>666</v>
      </c>
      <c r="O63" s="34" t="s">
        <v>666</v>
      </c>
    </row>
    <row r="64" spans="1:15">
      <c r="A64" s="34">
        <v>63</v>
      </c>
      <c r="B64" s="34" t="str">
        <f>IF(女子様式!$C207="","",IF(女子様式!$C207="@","@",女子様式!$C207))</f>
        <v/>
      </c>
      <c r="C64" s="34" t="str">
        <f>IF(女子様式!C207="","",女子様式!BK207)</f>
        <v/>
      </c>
      <c r="D64" s="34" t="str">
        <f>IF($C64="","",女子様式!$D207)</f>
        <v/>
      </c>
      <c r="E64" s="34" t="str">
        <f>IF($C64="","",女子様式!$G207)</f>
        <v/>
      </c>
      <c r="F64" s="34" t="str">
        <f t="shared" si="0"/>
        <v/>
      </c>
      <c r="G64" s="36" t="str">
        <f>IF($C64="","",VLOOKUP(基本登録情報!$C$7,登録データ!$I$3:$L$102,3,FALSE))</f>
        <v/>
      </c>
      <c r="H64" s="36" t="str">
        <f ca="1">IF($C64="","",VLOOKUP(OFFSET(女子様式!$L$18,3*A64,0),登録データ!AM2:AN112,2,FALSE))</f>
        <v/>
      </c>
      <c r="I64" s="34" t="str">
        <f>IF(C64="","",女子様式!C207)</f>
        <v/>
      </c>
      <c r="J64" s="34" t="str">
        <f>IF(女子様式!$AH207="","",女子様式!$AH207)</f>
        <v/>
      </c>
      <c r="K64" s="34" t="str">
        <f>IF(女子様式!$AH208="","",女子様式!$AH208)</f>
        <v/>
      </c>
      <c r="L64" s="34" t="str">
        <f>IF(女子様式!$AH209="","",女子様式!$AH209)</f>
        <v/>
      </c>
      <c r="M64" s="34" t="s">
        <v>666</v>
      </c>
      <c r="N64" s="34" t="s">
        <v>666</v>
      </c>
      <c r="O64" s="34" t="s">
        <v>666</v>
      </c>
    </row>
    <row r="65" spans="1:15">
      <c r="A65" s="34">
        <v>64</v>
      </c>
      <c r="B65" s="34" t="str">
        <f>IF(女子様式!$C210="","",IF(女子様式!$C210="@","@",女子様式!$C210))</f>
        <v/>
      </c>
      <c r="C65" s="34" t="str">
        <f>IF(女子様式!C210="","",女子様式!BK210)</f>
        <v/>
      </c>
      <c r="D65" s="34" t="str">
        <f>IF($C65="","",女子様式!$D210)</f>
        <v/>
      </c>
      <c r="E65" s="34" t="str">
        <f>IF($C65="","",女子様式!$G210)</f>
        <v/>
      </c>
      <c r="F65" s="34" t="str">
        <f t="shared" si="0"/>
        <v/>
      </c>
      <c r="G65" s="36" t="str">
        <f>IF($C65="","",VLOOKUP(基本登録情報!$C$7,登録データ!$I$3:$L$102,3,FALSE))</f>
        <v/>
      </c>
      <c r="H65" s="36" t="str">
        <f ca="1">IF($C65="","",VLOOKUP(OFFSET(女子様式!$L$18,3*A65,0),登録データ!AM2:AN113,2,FALSE))</f>
        <v/>
      </c>
      <c r="I65" s="34" t="str">
        <f>IF(C65="","",女子様式!C210)</f>
        <v/>
      </c>
      <c r="J65" s="34" t="str">
        <f>IF(女子様式!$AH210="","",女子様式!$AH210)</f>
        <v/>
      </c>
      <c r="K65" s="34" t="str">
        <f>IF(女子様式!$AH211="","",女子様式!$AH211)</f>
        <v/>
      </c>
      <c r="L65" s="34" t="str">
        <f>IF(女子様式!$AH212="","",女子様式!$AH212)</f>
        <v/>
      </c>
      <c r="M65" s="34" t="s">
        <v>666</v>
      </c>
      <c r="N65" s="34" t="s">
        <v>666</v>
      </c>
      <c r="O65" s="34" t="s">
        <v>666</v>
      </c>
    </row>
    <row r="66" spans="1:15">
      <c r="A66" s="34">
        <v>65</v>
      </c>
      <c r="B66" s="34" t="str">
        <f>IF(女子様式!$C213="","",IF(女子様式!$C213="@","@",女子様式!$C213))</f>
        <v/>
      </c>
      <c r="C66" s="34" t="str">
        <f>IF(女子様式!C213="","",女子様式!BK213)</f>
        <v/>
      </c>
      <c r="D66" s="34" t="str">
        <f>IF($C66="","",女子様式!$D213)</f>
        <v/>
      </c>
      <c r="E66" s="34" t="str">
        <f>IF($C66="","",女子様式!$G213)</f>
        <v/>
      </c>
      <c r="F66" s="34" t="str">
        <f t="shared" si="0"/>
        <v/>
      </c>
      <c r="G66" s="36" t="str">
        <f>IF($C66="","",VLOOKUP(基本登録情報!$C$7,登録データ!$I$3:$L$102,3,FALSE))</f>
        <v/>
      </c>
      <c r="H66" s="36" t="str">
        <f ca="1">IF($C66="","",VLOOKUP(OFFSET(女子様式!$L$18,3*A66,0),登録データ!AM2:AN114,2,FALSE))</f>
        <v/>
      </c>
      <c r="I66" s="34" t="str">
        <f>IF(C66="","",女子様式!C213)</f>
        <v/>
      </c>
      <c r="J66" s="34" t="str">
        <f>IF(女子様式!$AH213="","",女子様式!$AH213)</f>
        <v/>
      </c>
      <c r="K66" s="34" t="str">
        <f>IF(女子様式!$AH214="","",女子様式!$AH214)</f>
        <v/>
      </c>
      <c r="L66" s="34" t="str">
        <f>IF(女子様式!$AH215="","",女子様式!$AH215)</f>
        <v/>
      </c>
      <c r="M66" s="34" t="s">
        <v>666</v>
      </c>
      <c r="N66" s="34" t="s">
        <v>666</v>
      </c>
      <c r="O66" s="34" t="s">
        <v>666</v>
      </c>
    </row>
    <row r="67" spans="1:15">
      <c r="A67" s="34">
        <v>66</v>
      </c>
      <c r="B67" s="34" t="str">
        <f>IF(女子様式!$C216="","",IF(女子様式!$C216="@","@",女子様式!$C216))</f>
        <v/>
      </c>
      <c r="C67" s="34" t="str">
        <f>IF(女子様式!C216="","",女子様式!BK216)</f>
        <v/>
      </c>
      <c r="D67" s="34" t="str">
        <f>IF($C67="","",女子様式!$D216)</f>
        <v/>
      </c>
      <c r="E67" s="34" t="str">
        <f>IF($C67="","",女子様式!$G216)</f>
        <v/>
      </c>
      <c r="F67" s="34" t="str">
        <f t="shared" ref="F67:F101" si="1">IF($C67="","",2)</f>
        <v/>
      </c>
      <c r="G67" s="36" t="str">
        <f>IF($C67="","",VLOOKUP(基本登録情報!$C$7,登録データ!$I$3:$L$102,3,FALSE))</f>
        <v/>
      </c>
      <c r="H67" s="36" t="str">
        <f ca="1">IF($C67="","",VLOOKUP(OFFSET(女子様式!$L$18,3*A67,0),登録データ!AM2:AN115,2,FALSE))</f>
        <v/>
      </c>
      <c r="I67" s="34" t="str">
        <f>IF(C67="","",女子様式!C216)</f>
        <v/>
      </c>
      <c r="J67" s="34" t="str">
        <f>IF(女子様式!$AH216="","",女子様式!$AH216)</f>
        <v/>
      </c>
      <c r="K67" s="34" t="str">
        <f>IF(女子様式!$AH217="","",女子様式!$AH217)</f>
        <v/>
      </c>
      <c r="L67" s="34" t="str">
        <f>IF(女子様式!$AH218="","",女子様式!$AH218)</f>
        <v/>
      </c>
      <c r="M67" s="34" t="s">
        <v>666</v>
      </c>
      <c r="N67" s="34" t="s">
        <v>666</v>
      </c>
      <c r="O67" s="34" t="s">
        <v>666</v>
      </c>
    </row>
    <row r="68" spans="1:15">
      <c r="A68" s="34">
        <v>67</v>
      </c>
      <c r="B68" s="34" t="str">
        <f>IF(女子様式!$C219="","",IF(女子様式!$C219="@","@",女子様式!$C219))</f>
        <v/>
      </c>
      <c r="C68" s="34" t="str">
        <f>IF(女子様式!C219="","",女子様式!BK219)</f>
        <v/>
      </c>
      <c r="D68" s="34" t="str">
        <f>IF($C68="","",女子様式!$D219)</f>
        <v/>
      </c>
      <c r="E68" s="34" t="str">
        <f>IF($C68="","",女子様式!$G219)</f>
        <v/>
      </c>
      <c r="F68" s="34" t="str">
        <f t="shared" si="1"/>
        <v/>
      </c>
      <c r="G68" s="36" t="str">
        <f>IF($C68="","",VLOOKUP(基本登録情報!$C$7,登録データ!$I$3:$L$102,3,FALSE))</f>
        <v/>
      </c>
      <c r="H68" s="36" t="str">
        <f ca="1">IF($C68="","",VLOOKUP(OFFSET(女子様式!$L$18,3*A68,0),登録データ!AM2:AN116,2,FALSE))</f>
        <v/>
      </c>
      <c r="I68" s="34" t="str">
        <f>IF(C68="","",女子様式!C219)</f>
        <v/>
      </c>
      <c r="J68" s="34" t="str">
        <f>IF(女子様式!$AH219="","",女子様式!$AH219)</f>
        <v/>
      </c>
      <c r="K68" s="34" t="str">
        <f>IF(女子様式!$AH220="","",女子様式!$AH220)</f>
        <v/>
      </c>
      <c r="L68" s="34" t="str">
        <f>IF(女子様式!$AH221="","",女子様式!$AH221)</f>
        <v/>
      </c>
      <c r="M68" s="34" t="s">
        <v>666</v>
      </c>
      <c r="N68" s="34" t="s">
        <v>666</v>
      </c>
      <c r="O68" s="34" t="s">
        <v>666</v>
      </c>
    </row>
    <row r="69" spans="1:15">
      <c r="A69" s="34">
        <v>68</v>
      </c>
      <c r="B69" s="34" t="str">
        <f>IF(女子様式!$C222="","",IF(女子様式!$C222="@","@",女子様式!$C222))</f>
        <v/>
      </c>
      <c r="C69" s="34" t="str">
        <f>IF(女子様式!C222="","",女子様式!BK222)</f>
        <v/>
      </c>
      <c r="D69" s="34" t="str">
        <f>IF($C69="","",女子様式!$D222)</f>
        <v/>
      </c>
      <c r="E69" s="34" t="str">
        <f>IF($C69="","",女子様式!$G222)</f>
        <v/>
      </c>
      <c r="F69" s="34" t="str">
        <f t="shared" si="1"/>
        <v/>
      </c>
      <c r="G69" s="36" t="str">
        <f>IF($C69="","",VLOOKUP(基本登録情報!$C$7,登録データ!$I$3:$L$102,3,FALSE))</f>
        <v/>
      </c>
      <c r="H69" s="36" t="str">
        <f ca="1">IF($C69="","",VLOOKUP(OFFSET(女子様式!$L$18,3*A69,0),登録データ!AM2:AN117,2,FALSE))</f>
        <v/>
      </c>
      <c r="I69" s="34" t="str">
        <f>IF(C69="","",女子様式!C222)</f>
        <v/>
      </c>
      <c r="J69" s="34" t="str">
        <f>IF(女子様式!$AH222="","",女子様式!$AH222)</f>
        <v/>
      </c>
      <c r="K69" s="34" t="str">
        <f>IF(女子様式!$AH223="","",女子様式!$AH223)</f>
        <v/>
      </c>
      <c r="L69" s="34" t="str">
        <f>IF(女子様式!$AH224="","",女子様式!$AH224)</f>
        <v/>
      </c>
      <c r="M69" s="34" t="s">
        <v>666</v>
      </c>
      <c r="N69" s="34" t="s">
        <v>666</v>
      </c>
      <c r="O69" s="34" t="s">
        <v>666</v>
      </c>
    </row>
    <row r="70" spans="1:15">
      <c r="A70" s="34">
        <v>69</v>
      </c>
      <c r="B70" s="34" t="str">
        <f>IF(女子様式!$C225="","",IF(女子様式!$C225="@","@",女子様式!$C225))</f>
        <v/>
      </c>
      <c r="C70" s="34" t="str">
        <f>IF(女子様式!C225="","",女子様式!BK225)</f>
        <v/>
      </c>
      <c r="D70" s="34" t="str">
        <f>IF($C70="","",女子様式!$D225)</f>
        <v/>
      </c>
      <c r="E70" s="34" t="str">
        <f>IF($C70="","",女子様式!$G225)</f>
        <v/>
      </c>
      <c r="F70" s="34" t="str">
        <f t="shared" si="1"/>
        <v/>
      </c>
      <c r="G70" s="36" t="str">
        <f>IF($C70="","",VLOOKUP(基本登録情報!$C$7,登録データ!$I$3:$L$102,3,FALSE))</f>
        <v/>
      </c>
      <c r="H70" s="36" t="str">
        <f ca="1">IF($C70="","",VLOOKUP(OFFSET(女子様式!$L$18,3*A70,0),登録データ!AM2:AN118,2,FALSE))</f>
        <v/>
      </c>
      <c r="I70" s="34" t="str">
        <f>IF(C70="","",女子様式!C225)</f>
        <v/>
      </c>
      <c r="J70" s="34" t="str">
        <f>IF(女子様式!$AH225="","",女子様式!$AH225)</f>
        <v/>
      </c>
      <c r="K70" s="34" t="str">
        <f>IF(女子様式!$AH226="","",女子様式!$AH226)</f>
        <v/>
      </c>
      <c r="L70" s="34" t="str">
        <f>IF(女子様式!$AH227="","",女子様式!$AH227)</f>
        <v/>
      </c>
      <c r="M70" s="34" t="s">
        <v>666</v>
      </c>
      <c r="N70" s="34" t="s">
        <v>666</v>
      </c>
      <c r="O70" s="34" t="s">
        <v>666</v>
      </c>
    </row>
    <row r="71" spans="1:15">
      <c r="A71" s="34">
        <v>70</v>
      </c>
      <c r="B71" s="34" t="str">
        <f>IF(女子様式!$C228="","",IF(女子様式!$C228="@","@",女子様式!$C228))</f>
        <v/>
      </c>
      <c r="C71" s="34" t="str">
        <f>IF(女子様式!C228="","",女子様式!BK228)</f>
        <v/>
      </c>
      <c r="D71" s="34" t="str">
        <f>IF($C71="","",女子様式!$D228)</f>
        <v/>
      </c>
      <c r="E71" s="34" t="str">
        <f>IF($C71="","",女子様式!$G228)</f>
        <v/>
      </c>
      <c r="F71" s="34" t="str">
        <f t="shared" si="1"/>
        <v/>
      </c>
      <c r="G71" s="36" t="str">
        <f>IF($C71="","",VLOOKUP(基本登録情報!$C$7,登録データ!$I$3:$L$102,3,FALSE))</f>
        <v/>
      </c>
      <c r="H71" s="36" t="str">
        <f ca="1">IF($C71="","",VLOOKUP(OFFSET(女子様式!$L$18,3*A71,0),登録データ!AM2:AN119,2,FALSE))</f>
        <v/>
      </c>
      <c r="I71" s="34" t="str">
        <f>IF(C71="","",女子様式!C228)</f>
        <v/>
      </c>
      <c r="J71" s="34" t="str">
        <f>IF(女子様式!$AH228="","",女子様式!$AH228)</f>
        <v/>
      </c>
      <c r="K71" s="34" t="str">
        <f>IF(女子様式!$AH229="","",女子様式!$AH229)</f>
        <v/>
      </c>
      <c r="L71" s="34" t="str">
        <f>IF(女子様式!$AH230="","",女子様式!$AH230)</f>
        <v/>
      </c>
      <c r="M71" s="34" t="s">
        <v>666</v>
      </c>
      <c r="N71" s="34" t="s">
        <v>666</v>
      </c>
      <c r="O71" s="34" t="s">
        <v>666</v>
      </c>
    </row>
    <row r="72" spans="1:15">
      <c r="A72" s="34">
        <v>71</v>
      </c>
      <c r="B72" s="34" t="str">
        <f>IF(女子様式!$C231="","",IF(女子様式!$C231="@","@",女子様式!$C231))</f>
        <v/>
      </c>
      <c r="C72" s="34" t="str">
        <f>IF(女子様式!C231="","",女子様式!BK231)</f>
        <v/>
      </c>
      <c r="D72" s="34" t="str">
        <f>IF($C72="","",女子様式!$D231)</f>
        <v/>
      </c>
      <c r="E72" s="34" t="str">
        <f>IF($C72="","",女子様式!$G231)</f>
        <v/>
      </c>
      <c r="F72" s="34" t="str">
        <f t="shared" si="1"/>
        <v/>
      </c>
      <c r="G72" s="36" t="str">
        <f>IF($C72="","",VLOOKUP(基本登録情報!$C$7,登録データ!$I$3:$L$102,3,FALSE))</f>
        <v/>
      </c>
      <c r="H72" s="36" t="str">
        <f ca="1">IF($C72="","",VLOOKUP(OFFSET(女子様式!$L$18,3*A72,0),登録データ!AM2:AN120,2,FALSE))</f>
        <v/>
      </c>
      <c r="I72" s="34" t="str">
        <f>IF(C72="","",女子様式!C231)</f>
        <v/>
      </c>
      <c r="J72" s="34" t="str">
        <f>IF(女子様式!$AH231="","",女子様式!$AH231)</f>
        <v/>
      </c>
      <c r="K72" s="34" t="str">
        <f>IF(女子様式!$AH232="","",女子様式!$AH232)</f>
        <v/>
      </c>
      <c r="L72" s="34" t="str">
        <f>IF(女子様式!$AH233="","",女子様式!$AH233)</f>
        <v/>
      </c>
      <c r="M72" s="34" t="s">
        <v>666</v>
      </c>
      <c r="N72" s="34" t="s">
        <v>666</v>
      </c>
      <c r="O72" s="34" t="s">
        <v>666</v>
      </c>
    </row>
    <row r="73" spans="1:15">
      <c r="A73" s="34">
        <v>72</v>
      </c>
      <c r="B73" s="34" t="str">
        <f>IF(女子様式!$C234="","",IF(女子様式!$C234="@","@",女子様式!$C234))</f>
        <v/>
      </c>
      <c r="C73" s="34" t="str">
        <f>IF(女子様式!C234="","",女子様式!BK234)</f>
        <v/>
      </c>
      <c r="D73" s="34" t="str">
        <f>IF($C73="","",女子様式!$D234)</f>
        <v/>
      </c>
      <c r="E73" s="34" t="str">
        <f>IF($C73="","",女子様式!$G234)</f>
        <v/>
      </c>
      <c r="F73" s="34" t="str">
        <f t="shared" si="1"/>
        <v/>
      </c>
      <c r="G73" s="36" t="str">
        <f>IF($C73="","",VLOOKUP(基本登録情報!$C$7,登録データ!$I$3:$L$102,3,FALSE))</f>
        <v/>
      </c>
      <c r="H73" s="36" t="str">
        <f ca="1">IF($C73="","",VLOOKUP(OFFSET(女子様式!$L$18,3*A73,0),登録データ!AM2:AN121,2,FALSE))</f>
        <v/>
      </c>
      <c r="I73" s="34" t="str">
        <f>IF(C73="","",女子様式!C234)</f>
        <v/>
      </c>
      <c r="J73" s="34" t="str">
        <f>IF(女子様式!$AH234="","",女子様式!$AH234)</f>
        <v/>
      </c>
      <c r="K73" s="34" t="str">
        <f>IF(女子様式!$AH235="","",女子様式!$AH235)</f>
        <v/>
      </c>
      <c r="L73" s="34" t="str">
        <f>IF(女子様式!$AH236="","",女子様式!$AH236)</f>
        <v/>
      </c>
      <c r="M73" s="34" t="s">
        <v>666</v>
      </c>
      <c r="N73" s="34" t="s">
        <v>666</v>
      </c>
      <c r="O73" s="34" t="s">
        <v>666</v>
      </c>
    </row>
    <row r="74" spans="1:15">
      <c r="A74" s="34">
        <v>73</v>
      </c>
      <c r="B74" s="34" t="str">
        <f>IF(女子様式!$C237="","",IF(女子様式!$C237="@","@",女子様式!$C237))</f>
        <v/>
      </c>
      <c r="C74" s="34" t="str">
        <f>IF(女子様式!C237="","",女子様式!BK237)</f>
        <v/>
      </c>
      <c r="D74" s="34" t="str">
        <f>IF($C74="","",女子様式!$D237)</f>
        <v/>
      </c>
      <c r="E74" s="34" t="str">
        <f>IF($C74="","",女子様式!$G237)</f>
        <v/>
      </c>
      <c r="F74" s="34" t="str">
        <f t="shared" si="1"/>
        <v/>
      </c>
      <c r="G74" s="36" t="str">
        <f>IF($C74="","",VLOOKUP(基本登録情報!$C$7,登録データ!$I$3:$L$102,3,FALSE))</f>
        <v/>
      </c>
      <c r="H74" s="36" t="str">
        <f ca="1">IF($C74="","",VLOOKUP(OFFSET(女子様式!$L$18,3*A74,0),登録データ!AM2:AN122,2,FALSE))</f>
        <v/>
      </c>
      <c r="I74" s="34" t="str">
        <f>IF(C74="","",女子様式!C237)</f>
        <v/>
      </c>
      <c r="J74" s="34" t="str">
        <f>IF(女子様式!$AH237="","",女子様式!$AH237)</f>
        <v/>
      </c>
      <c r="K74" s="34" t="str">
        <f>IF(女子様式!$AH238="","",女子様式!$AH238)</f>
        <v/>
      </c>
      <c r="L74" s="34" t="str">
        <f>IF(女子様式!$AH239="","",女子様式!$AH239)</f>
        <v/>
      </c>
      <c r="M74" s="34" t="s">
        <v>666</v>
      </c>
      <c r="N74" s="34" t="s">
        <v>666</v>
      </c>
      <c r="O74" s="34" t="s">
        <v>666</v>
      </c>
    </row>
    <row r="75" spans="1:15">
      <c r="A75" s="34">
        <v>74</v>
      </c>
      <c r="B75" s="34" t="str">
        <f>IF(女子様式!$C240="","",IF(女子様式!$C240="@","@",女子様式!$C240))</f>
        <v/>
      </c>
      <c r="C75" s="34" t="str">
        <f>IF(女子様式!C240="","",女子様式!BK240)</f>
        <v/>
      </c>
      <c r="D75" s="34" t="str">
        <f>IF($C75="","",女子様式!$D240)</f>
        <v/>
      </c>
      <c r="E75" s="34" t="str">
        <f>IF($C75="","",女子様式!$G240)</f>
        <v/>
      </c>
      <c r="F75" s="34" t="str">
        <f t="shared" si="1"/>
        <v/>
      </c>
      <c r="G75" s="36" t="str">
        <f>IF($C75="","",VLOOKUP(基本登録情報!$C$7,登録データ!$I$3:$L$102,3,FALSE))</f>
        <v/>
      </c>
      <c r="H75" s="36" t="str">
        <f ca="1">IF($C75="","",VLOOKUP(OFFSET(女子様式!$L$18,3*A75,0),登録データ!AM2:AN123,2,FALSE))</f>
        <v/>
      </c>
      <c r="I75" s="34" t="str">
        <f>IF(C75="","",女子様式!C240)</f>
        <v/>
      </c>
      <c r="J75" s="34" t="str">
        <f>IF(女子様式!$AH240="","",女子様式!$AH240)</f>
        <v/>
      </c>
      <c r="K75" s="34" t="str">
        <f>IF(女子様式!$AH241="","",女子様式!$AH241)</f>
        <v/>
      </c>
      <c r="L75" s="34" t="str">
        <f>IF(女子様式!$AH242="","",女子様式!$AH242)</f>
        <v/>
      </c>
      <c r="M75" s="34" t="s">
        <v>666</v>
      </c>
      <c r="N75" s="34" t="s">
        <v>666</v>
      </c>
      <c r="O75" s="34" t="s">
        <v>666</v>
      </c>
    </row>
    <row r="76" spans="1:15">
      <c r="A76" s="34">
        <v>75</v>
      </c>
      <c r="B76" s="34" t="str">
        <f>IF(女子様式!$C243="","",IF(女子様式!$C243="@","@",女子様式!$C243))</f>
        <v/>
      </c>
      <c r="C76" s="34" t="str">
        <f>IF(女子様式!C243="","",女子様式!BK243)</f>
        <v/>
      </c>
      <c r="D76" s="34" t="str">
        <f>IF($C76="","",女子様式!$D243)</f>
        <v/>
      </c>
      <c r="E76" s="34" t="str">
        <f>IF($C76="","",女子様式!$G243)</f>
        <v/>
      </c>
      <c r="F76" s="34" t="str">
        <f t="shared" si="1"/>
        <v/>
      </c>
      <c r="G76" s="36" t="str">
        <f>IF($C76="","",VLOOKUP(基本登録情報!$C$7,登録データ!$I$3:$L$102,3,FALSE))</f>
        <v/>
      </c>
      <c r="H76" s="36" t="str">
        <f ca="1">IF($C76="","",VLOOKUP(OFFSET(女子様式!$L$18,3*A76,0),登録データ!AM2:AN124,2,FALSE))</f>
        <v/>
      </c>
      <c r="I76" s="34" t="str">
        <f>IF(C76="","",女子様式!C243)</f>
        <v/>
      </c>
      <c r="J76" s="34" t="str">
        <f>IF(女子様式!$AH243="","",女子様式!$AH243)</f>
        <v/>
      </c>
      <c r="K76" s="34" t="str">
        <f>IF(女子様式!$AH244="","",女子様式!$AH244)</f>
        <v/>
      </c>
      <c r="L76" s="34" t="str">
        <f>IF(女子様式!$AH245="","",女子様式!$AH245)</f>
        <v/>
      </c>
      <c r="M76" s="34" t="s">
        <v>666</v>
      </c>
      <c r="N76" s="34" t="s">
        <v>666</v>
      </c>
      <c r="O76" s="34" t="s">
        <v>666</v>
      </c>
    </row>
    <row r="77" spans="1:15">
      <c r="A77" s="34">
        <v>76</v>
      </c>
      <c r="B77" s="34" t="str">
        <f>IF(女子様式!$C246="","",IF(女子様式!$C246="@","@",女子様式!$C246))</f>
        <v/>
      </c>
      <c r="C77" s="34" t="str">
        <f>IF(女子様式!C246="","",女子様式!BK246)</f>
        <v/>
      </c>
      <c r="D77" s="34" t="str">
        <f>IF($C77="","",女子様式!$D246)</f>
        <v/>
      </c>
      <c r="E77" s="34" t="str">
        <f>IF($C77="","",女子様式!$G246)</f>
        <v/>
      </c>
      <c r="F77" s="34" t="str">
        <f t="shared" si="1"/>
        <v/>
      </c>
      <c r="G77" s="36" t="str">
        <f>IF($C77="","",VLOOKUP(基本登録情報!$C$7,登録データ!$I$3:$L$102,3,FALSE))</f>
        <v/>
      </c>
      <c r="H77" s="36" t="str">
        <f ca="1">IF($C77="","",VLOOKUP(OFFSET(女子様式!$L$18,3*A77,0),登録データ!AM2:AN125,2,FALSE))</f>
        <v/>
      </c>
      <c r="I77" s="34" t="str">
        <f>IF(C77="","",女子様式!C246)</f>
        <v/>
      </c>
      <c r="J77" s="34" t="str">
        <f>IF(女子様式!$AH246="","",女子様式!$AH246)</f>
        <v/>
      </c>
      <c r="K77" s="34" t="str">
        <f>IF(女子様式!$AH247="","",女子様式!$AH247)</f>
        <v/>
      </c>
      <c r="L77" s="34" t="str">
        <f>IF(女子様式!$AH248="","",女子様式!$AH248)</f>
        <v/>
      </c>
      <c r="M77" s="34" t="s">
        <v>666</v>
      </c>
      <c r="N77" s="34" t="s">
        <v>666</v>
      </c>
      <c r="O77" s="34" t="s">
        <v>666</v>
      </c>
    </row>
    <row r="78" spans="1:15">
      <c r="A78" s="34">
        <v>77</v>
      </c>
      <c r="B78" s="34" t="str">
        <f>IF(女子様式!$C249="","",IF(女子様式!$C249="@","@",女子様式!$C249))</f>
        <v/>
      </c>
      <c r="C78" s="34" t="str">
        <f>IF(女子様式!C249="","",女子様式!BK249)</f>
        <v/>
      </c>
      <c r="D78" s="34" t="str">
        <f>IF($C78="","",女子様式!$D249)</f>
        <v/>
      </c>
      <c r="E78" s="34" t="str">
        <f>IF($C78="","",女子様式!$G249)</f>
        <v/>
      </c>
      <c r="F78" s="34" t="str">
        <f t="shared" si="1"/>
        <v/>
      </c>
      <c r="G78" s="36" t="str">
        <f>IF($C78="","",VLOOKUP(基本登録情報!$C$7,登録データ!$I$3:$L$102,3,FALSE))</f>
        <v/>
      </c>
      <c r="H78" s="36" t="str">
        <f ca="1">IF($C78="","",VLOOKUP(OFFSET(女子様式!$L$18,3*A78,0),登録データ!AM2:AN126,2,FALSE))</f>
        <v/>
      </c>
      <c r="I78" s="34" t="str">
        <f>IF(C78="","",女子様式!C249)</f>
        <v/>
      </c>
      <c r="J78" s="34" t="str">
        <f>IF(女子様式!$AH249="","",女子様式!$AH249)</f>
        <v/>
      </c>
      <c r="K78" s="34" t="str">
        <f>IF(女子様式!$AH250="","",女子様式!$AH250)</f>
        <v/>
      </c>
      <c r="L78" s="34" t="str">
        <f>IF(女子様式!$AH251="","",女子様式!$AH251)</f>
        <v/>
      </c>
      <c r="M78" s="34" t="s">
        <v>666</v>
      </c>
      <c r="N78" s="34" t="s">
        <v>666</v>
      </c>
      <c r="O78" s="34" t="s">
        <v>666</v>
      </c>
    </row>
    <row r="79" spans="1:15">
      <c r="A79" s="34">
        <v>78</v>
      </c>
      <c r="B79" s="34" t="str">
        <f>IF(女子様式!$C252="","",IF(女子様式!$C252="@","@",女子様式!$C252))</f>
        <v/>
      </c>
      <c r="C79" s="34" t="str">
        <f>IF(女子様式!C252="","",女子様式!BK252)</f>
        <v/>
      </c>
      <c r="D79" s="34" t="str">
        <f>IF($C79="","",女子様式!$D252)</f>
        <v/>
      </c>
      <c r="E79" s="34" t="str">
        <f>IF($C79="","",女子様式!$G252)</f>
        <v/>
      </c>
      <c r="F79" s="34" t="str">
        <f t="shared" si="1"/>
        <v/>
      </c>
      <c r="G79" s="36" t="str">
        <f>IF($C79="","",VLOOKUP(基本登録情報!$C$7,登録データ!$I$3:$L$102,3,FALSE))</f>
        <v/>
      </c>
      <c r="H79" s="36" t="str">
        <f ca="1">IF($C79="","",VLOOKUP(OFFSET(女子様式!$L$18,3*A79,0),登録データ!AM2:AN127,2,FALSE))</f>
        <v/>
      </c>
      <c r="I79" s="34" t="str">
        <f>IF(C79="","",女子様式!C252)</f>
        <v/>
      </c>
      <c r="J79" s="34" t="str">
        <f>IF(女子様式!$AH252="","",女子様式!$AH252)</f>
        <v/>
      </c>
      <c r="K79" s="34" t="str">
        <f>IF(女子様式!$AH253="","",女子様式!$AH253)</f>
        <v/>
      </c>
      <c r="L79" s="34" t="str">
        <f>IF(女子様式!$AH254="","",女子様式!$AH254)</f>
        <v/>
      </c>
      <c r="M79" s="34" t="s">
        <v>666</v>
      </c>
      <c r="N79" s="34" t="s">
        <v>666</v>
      </c>
      <c r="O79" s="34" t="s">
        <v>666</v>
      </c>
    </row>
    <row r="80" spans="1:15">
      <c r="A80" s="34">
        <v>79</v>
      </c>
      <c r="B80" s="34" t="str">
        <f>IF(女子様式!$C255="","",IF(女子様式!$C255="@","@",女子様式!$C255))</f>
        <v/>
      </c>
      <c r="C80" s="34" t="str">
        <f>IF(女子様式!C255="","",女子様式!BK255)</f>
        <v/>
      </c>
      <c r="D80" s="34" t="str">
        <f>IF($C80="","",女子様式!$D255)</f>
        <v/>
      </c>
      <c r="E80" s="34" t="str">
        <f>IF($C80="","",女子様式!$G255)</f>
        <v/>
      </c>
      <c r="F80" s="34" t="str">
        <f t="shared" si="1"/>
        <v/>
      </c>
      <c r="G80" s="36" t="str">
        <f>IF($C80="","",VLOOKUP(基本登録情報!$C$7,登録データ!$I$3:$L$102,3,FALSE))</f>
        <v/>
      </c>
      <c r="H80" s="36" t="str">
        <f ca="1">IF($C80="","",VLOOKUP(OFFSET(女子様式!$L$18,3*A80,0),登録データ!AM2:AN128,2,FALSE))</f>
        <v/>
      </c>
      <c r="I80" s="34" t="str">
        <f>IF(C80="","",女子様式!C255)</f>
        <v/>
      </c>
      <c r="J80" s="34" t="str">
        <f>IF(女子様式!$AH255="","",女子様式!$AH255)</f>
        <v/>
      </c>
      <c r="K80" s="34" t="str">
        <f>IF(女子様式!$AH256="","",女子様式!$AH256)</f>
        <v/>
      </c>
      <c r="L80" s="34" t="str">
        <f>IF(女子様式!$AH257="","",女子様式!$AH257)</f>
        <v/>
      </c>
      <c r="M80" s="34" t="s">
        <v>666</v>
      </c>
      <c r="N80" s="34" t="s">
        <v>666</v>
      </c>
      <c r="O80" s="34" t="s">
        <v>666</v>
      </c>
    </row>
    <row r="81" spans="1:15">
      <c r="A81" s="34">
        <v>80</v>
      </c>
      <c r="B81" s="34" t="str">
        <f>IF(女子様式!$C258="","",IF(女子様式!$C258="@","@",女子様式!$C258))</f>
        <v/>
      </c>
      <c r="C81" s="34" t="str">
        <f>IF(女子様式!C258="","",女子様式!BK258)</f>
        <v/>
      </c>
      <c r="D81" s="34" t="str">
        <f>IF($C81="","",女子様式!$D258)</f>
        <v/>
      </c>
      <c r="E81" s="34" t="str">
        <f>IF($C81="","",女子様式!$G258)</f>
        <v/>
      </c>
      <c r="F81" s="34" t="str">
        <f t="shared" si="1"/>
        <v/>
      </c>
      <c r="G81" s="36" t="str">
        <f>IF($C81="","",VLOOKUP(基本登録情報!$C$7,登録データ!$I$3:$L$102,3,FALSE))</f>
        <v/>
      </c>
      <c r="H81" s="36" t="str">
        <f ca="1">IF($C81="","",VLOOKUP(OFFSET(女子様式!$L$18,3*A81,0),登録データ!AM2:AN129,2,FALSE))</f>
        <v/>
      </c>
      <c r="I81" s="34" t="str">
        <f>IF(C81="","",女子様式!C258)</f>
        <v/>
      </c>
      <c r="J81" s="34" t="str">
        <f>IF(女子様式!$AH258="","",女子様式!$AH258)</f>
        <v/>
      </c>
      <c r="K81" s="34" t="str">
        <f>IF(女子様式!$AH259="","",女子様式!$AH259)</f>
        <v/>
      </c>
      <c r="L81" s="34" t="str">
        <f>IF(女子様式!$AH260="","",女子様式!$AH260)</f>
        <v/>
      </c>
      <c r="M81" s="34" t="s">
        <v>666</v>
      </c>
      <c r="N81" s="34" t="s">
        <v>666</v>
      </c>
      <c r="O81" s="34" t="s">
        <v>666</v>
      </c>
    </row>
    <row r="82" spans="1:15">
      <c r="A82" s="34">
        <v>81</v>
      </c>
      <c r="B82" s="34" t="str">
        <f>IF(女子様式!$C261="","",IF(女子様式!$C261="@","@",女子様式!$C261))</f>
        <v/>
      </c>
      <c r="C82" s="34" t="str">
        <f>IF(女子様式!C261="","",女子様式!BK261)</f>
        <v/>
      </c>
      <c r="D82" s="34" t="str">
        <f>IF($C82="","",女子様式!$D261)</f>
        <v/>
      </c>
      <c r="E82" s="34" t="str">
        <f>IF($C82="","",女子様式!$G261)</f>
        <v/>
      </c>
      <c r="F82" s="34" t="str">
        <f t="shared" si="1"/>
        <v/>
      </c>
      <c r="G82" s="36" t="str">
        <f>IF($C82="","",VLOOKUP(基本登録情報!$C$7,登録データ!$I$3:$L$102,3,FALSE))</f>
        <v/>
      </c>
      <c r="H82" s="36" t="str">
        <f ca="1">IF($C82="","",VLOOKUP(OFFSET(女子様式!$L$18,3*A82,0),登録データ!AM2:AN130,2,FALSE))</f>
        <v/>
      </c>
      <c r="I82" s="34" t="str">
        <f>IF(C82="","",女子様式!C261)</f>
        <v/>
      </c>
      <c r="J82" s="34" t="str">
        <f>IF(女子様式!$AH261="","",女子様式!$AH261)</f>
        <v/>
      </c>
      <c r="K82" s="34" t="str">
        <f>IF(女子様式!$AH262="","",女子様式!$AH262)</f>
        <v/>
      </c>
      <c r="L82" s="34" t="str">
        <f>IF(女子様式!$AH263="","",女子様式!$AH263)</f>
        <v/>
      </c>
      <c r="M82" s="34" t="s">
        <v>666</v>
      </c>
      <c r="N82" s="34" t="s">
        <v>666</v>
      </c>
      <c r="O82" s="34" t="s">
        <v>666</v>
      </c>
    </row>
    <row r="83" spans="1:15">
      <c r="A83" s="34">
        <v>82</v>
      </c>
      <c r="B83" s="34" t="str">
        <f>IF(女子様式!$C264="","",IF(女子様式!$C264="@","@",女子様式!$C264))</f>
        <v/>
      </c>
      <c r="C83" s="34" t="str">
        <f>IF(女子様式!C264="","",女子様式!BK264)</f>
        <v/>
      </c>
      <c r="D83" s="34" t="str">
        <f>IF($C83="","",女子様式!$D264)</f>
        <v/>
      </c>
      <c r="E83" s="34" t="str">
        <f>IF($C83="","",女子様式!$G264)</f>
        <v/>
      </c>
      <c r="F83" s="34" t="str">
        <f t="shared" si="1"/>
        <v/>
      </c>
      <c r="G83" s="36" t="str">
        <f>IF($C83="","",VLOOKUP(基本登録情報!$C$7,登録データ!$I$3:$L$102,3,FALSE))</f>
        <v/>
      </c>
      <c r="H83" s="36" t="str">
        <f ca="1">IF($C83="","",VLOOKUP(OFFSET(女子様式!$L$18,3*A83,0),登録データ!AM2:AN131,2,FALSE))</f>
        <v/>
      </c>
      <c r="I83" s="34" t="str">
        <f>IF(C83="","",女子様式!C264)</f>
        <v/>
      </c>
      <c r="J83" s="34" t="str">
        <f>IF(女子様式!$AH264="","",女子様式!$AH264)</f>
        <v/>
      </c>
      <c r="K83" s="34" t="str">
        <f>IF(女子様式!$AH265="","",女子様式!$AH265)</f>
        <v/>
      </c>
      <c r="L83" s="34" t="str">
        <f>IF(女子様式!$AH266="","",女子様式!$AH266)</f>
        <v/>
      </c>
      <c r="M83" s="34" t="s">
        <v>666</v>
      </c>
      <c r="N83" s="34" t="s">
        <v>666</v>
      </c>
      <c r="O83" s="34" t="s">
        <v>666</v>
      </c>
    </row>
    <row r="84" spans="1:15">
      <c r="A84" s="34">
        <v>83</v>
      </c>
      <c r="B84" s="34" t="str">
        <f>IF(女子様式!$C267="","",IF(女子様式!$C267="@","@",女子様式!$C267))</f>
        <v/>
      </c>
      <c r="C84" s="34" t="str">
        <f>IF(女子様式!C267="","",女子様式!BK267)</f>
        <v/>
      </c>
      <c r="D84" s="34" t="str">
        <f>IF($C84="","",女子様式!$D267)</f>
        <v/>
      </c>
      <c r="E84" s="34" t="str">
        <f>IF($C84="","",女子様式!$G267)</f>
        <v/>
      </c>
      <c r="F84" s="34" t="str">
        <f t="shared" si="1"/>
        <v/>
      </c>
      <c r="G84" s="36" t="str">
        <f>IF($C84="","",VLOOKUP(基本登録情報!$C$7,登録データ!$I$3:$L$102,3,FALSE))</f>
        <v/>
      </c>
      <c r="H84" s="36" t="str">
        <f ca="1">IF($C84="","",VLOOKUP(OFFSET(女子様式!$L$18,3*A84,0),登録データ!AM2:AN132,2,FALSE))</f>
        <v/>
      </c>
      <c r="I84" s="34" t="str">
        <f>IF(C84="","",女子様式!C267)</f>
        <v/>
      </c>
      <c r="J84" s="34" t="str">
        <f>IF(女子様式!$AH267="","",女子様式!$AH267)</f>
        <v/>
      </c>
      <c r="K84" s="34" t="str">
        <f>IF(女子様式!$AH268="","",女子様式!$AH268)</f>
        <v/>
      </c>
      <c r="L84" s="34" t="str">
        <f>IF(女子様式!$AH269="","",女子様式!$AH269)</f>
        <v/>
      </c>
      <c r="M84" s="34" t="s">
        <v>666</v>
      </c>
      <c r="N84" s="34" t="s">
        <v>666</v>
      </c>
      <c r="O84" s="34" t="s">
        <v>666</v>
      </c>
    </row>
    <row r="85" spans="1:15">
      <c r="A85" s="34">
        <v>84</v>
      </c>
      <c r="B85" s="34" t="str">
        <f>IF(女子様式!$C270="","",IF(女子様式!$C270="@","@",女子様式!$C270))</f>
        <v/>
      </c>
      <c r="C85" s="34" t="str">
        <f>IF(女子様式!C270="","",女子様式!BK270)</f>
        <v/>
      </c>
      <c r="D85" s="34" t="str">
        <f>IF($C85="","",女子様式!$D270)</f>
        <v/>
      </c>
      <c r="E85" s="34" t="str">
        <f>IF($C85="","",女子様式!$G270)</f>
        <v/>
      </c>
      <c r="F85" s="34" t="str">
        <f t="shared" si="1"/>
        <v/>
      </c>
      <c r="G85" s="36" t="str">
        <f>IF($C85="","",VLOOKUP(基本登録情報!$C$7,登録データ!$I$3:$L$102,3,FALSE))</f>
        <v/>
      </c>
      <c r="H85" s="36" t="str">
        <f ca="1">IF($C85="","",VLOOKUP(OFFSET(女子様式!$L$18,3*A85,0),登録データ!AM2:AN133,2,FALSE))</f>
        <v/>
      </c>
      <c r="I85" s="34" t="str">
        <f>IF(C85="","",女子様式!C270)</f>
        <v/>
      </c>
      <c r="J85" s="34" t="str">
        <f>IF(女子様式!$AH270="","",女子様式!$AH270)</f>
        <v/>
      </c>
      <c r="K85" s="34" t="str">
        <f>IF(女子様式!$AH271="","",女子様式!$AH271)</f>
        <v/>
      </c>
      <c r="L85" s="34" t="str">
        <f>IF(女子様式!$AH272="","",女子様式!$AH272)</f>
        <v/>
      </c>
      <c r="M85" s="34" t="s">
        <v>666</v>
      </c>
      <c r="N85" s="34" t="s">
        <v>666</v>
      </c>
      <c r="O85" s="34" t="s">
        <v>666</v>
      </c>
    </row>
    <row r="86" spans="1:15">
      <c r="A86" s="34">
        <v>85</v>
      </c>
      <c r="B86" s="34" t="str">
        <f>IF(女子様式!$C273="","",IF(女子様式!$C273="@","@",女子様式!$C273))</f>
        <v/>
      </c>
      <c r="C86" s="34" t="str">
        <f>IF(女子様式!C273="","",女子様式!BK273)</f>
        <v/>
      </c>
      <c r="D86" s="34" t="str">
        <f>IF($C86="","",女子様式!$D273)</f>
        <v/>
      </c>
      <c r="E86" s="34" t="str">
        <f>IF($C86="","",女子様式!$G273)</f>
        <v/>
      </c>
      <c r="F86" s="34" t="str">
        <f t="shared" si="1"/>
        <v/>
      </c>
      <c r="G86" s="36" t="str">
        <f>IF($C86="","",VLOOKUP(基本登録情報!$C$7,登録データ!$I$3:$L$102,3,FALSE))</f>
        <v/>
      </c>
      <c r="H86" s="36" t="str">
        <f ca="1">IF($C86="","",VLOOKUP(OFFSET(女子様式!$L$18,3*A86,0),登録データ!AM2:AN134,2,FALSE))</f>
        <v/>
      </c>
      <c r="I86" s="34" t="str">
        <f>IF(C86="","",女子様式!C273)</f>
        <v/>
      </c>
      <c r="J86" s="34" t="str">
        <f>IF(女子様式!$AH273="","",女子様式!$AH273)</f>
        <v/>
      </c>
      <c r="K86" s="34" t="str">
        <f>IF(女子様式!$AH274="","",女子様式!$AH274)</f>
        <v/>
      </c>
      <c r="L86" s="34" t="str">
        <f>IF(女子様式!$AH275="","",女子様式!$AH275)</f>
        <v/>
      </c>
      <c r="M86" s="34" t="s">
        <v>666</v>
      </c>
      <c r="N86" s="34" t="s">
        <v>666</v>
      </c>
      <c r="O86" s="34" t="s">
        <v>666</v>
      </c>
    </row>
    <row r="87" spans="1:15">
      <c r="A87" s="34">
        <v>86</v>
      </c>
      <c r="B87" s="34" t="str">
        <f>IF(女子様式!$C276="","",IF(女子様式!$C276="@","@",女子様式!$C276))</f>
        <v/>
      </c>
      <c r="C87" s="34" t="str">
        <f>IF(女子様式!C276="","",女子様式!BK276)</f>
        <v/>
      </c>
      <c r="D87" s="34" t="str">
        <f>IF($C87="","",女子様式!$D276)</f>
        <v/>
      </c>
      <c r="E87" s="34" t="str">
        <f>IF($C87="","",女子様式!$G276)</f>
        <v/>
      </c>
      <c r="F87" s="34" t="str">
        <f t="shared" si="1"/>
        <v/>
      </c>
      <c r="G87" s="36" t="str">
        <f>IF($C87="","",VLOOKUP(基本登録情報!$C$7,登録データ!$I$3:$L$102,3,FALSE))</f>
        <v/>
      </c>
      <c r="H87" s="36" t="str">
        <f ca="1">IF($C87="","",VLOOKUP(OFFSET(女子様式!$L$18,3*A87,0),登録データ!AM2:AN135,2,FALSE))</f>
        <v/>
      </c>
      <c r="I87" s="34" t="str">
        <f>IF(C87="","",女子様式!C276)</f>
        <v/>
      </c>
      <c r="J87" s="34" t="str">
        <f>IF(女子様式!$AH276="","",女子様式!$AH276)</f>
        <v/>
      </c>
      <c r="K87" s="34" t="str">
        <f>IF(女子様式!$AH277="","",女子様式!$AH277)</f>
        <v/>
      </c>
      <c r="L87" s="34" t="str">
        <f>IF(女子様式!$AH278="","",女子様式!$AH278)</f>
        <v/>
      </c>
      <c r="M87" s="34" t="s">
        <v>666</v>
      </c>
      <c r="N87" s="34" t="s">
        <v>666</v>
      </c>
      <c r="O87" s="34" t="s">
        <v>666</v>
      </c>
    </row>
    <row r="88" spans="1:15">
      <c r="A88" s="34">
        <v>87</v>
      </c>
      <c r="B88" s="34" t="str">
        <f>IF(女子様式!$C279="","",IF(女子様式!$C279="@","@",女子様式!$C279))</f>
        <v/>
      </c>
      <c r="C88" s="34" t="str">
        <f>IF(女子様式!C279="","",女子様式!BK279)</f>
        <v/>
      </c>
      <c r="D88" s="34" t="str">
        <f>IF($C88="","",女子様式!$D279)</f>
        <v/>
      </c>
      <c r="E88" s="34" t="str">
        <f>IF($C88="","",女子様式!$G279)</f>
        <v/>
      </c>
      <c r="F88" s="34" t="str">
        <f t="shared" si="1"/>
        <v/>
      </c>
      <c r="G88" s="36" t="str">
        <f>IF($C88="","",VLOOKUP(基本登録情報!$C$7,登録データ!$I$3:$L$102,3,FALSE))</f>
        <v/>
      </c>
      <c r="H88" s="36" t="str">
        <f ca="1">IF($C88="","",VLOOKUP(OFFSET(女子様式!$L$18,3*A88,0),登録データ!AM2:AN136,2,FALSE))</f>
        <v/>
      </c>
      <c r="I88" s="34" t="str">
        <f>IF(C88="","",女子様式!C279)</f>
        <v/>
      </c>
      <c r="J88" s="34" t="str">
        <f>IF(女子様式!$AH279="","",女子様式!$AH279)</f>
        <v/>
      </c>
      <c r="K88" s="34" t="str">
        <f>IF(女子様式!$AH280="","",女子様式!$AH280)</f>
        <v/>
      </c>
      <c r="L88" s="34" t="str">
        <f>IF(女子様式!$AH281="","",女子様式!$AH281)</f>
        <v/>
      </c>
      <c r="M88" s="34" t="s">
        <v>666</v>
      </c>
      <c r="N88" s="34" t="s">
        <v>666</v>
      </c>
      <c r="O88" s="34" t="s">
        <v>666</v>
      </c>
    </row>
    <row r="89" spans="1:15">
      <c r="A89" s="34">
        <v>88</v>
      </c>
      <c r="B89" s="34" t="str">
        <f>IF(女子様式!$C282="","",IF(女子様式!$C282="@","@",女子様式!$C282))</f>
        <v/>
      </c>
      <c r="C89" s="34" t="str">
        <f>IF(女子様式!C282="","",女子様式!BK282)</f>
        <v/>
      </c>
      <c r="D89" s="34" t="str">
        <f>IF($C89="","",女子様式!$D282)</f>
        <v/>
      </c>
      <c r="E89" s="34" t="str">
        <f>IF($C89="","",女子様式!$G282)</f>
        <v/>
      </c>
      <c r="F89" s="34" t="str">
        <f t="shared" si="1"/>
        <v/>
      </c>
      <c r="G89" s="36" t="str">
        <f>IF($C89="","",VLOOKUP(基本登録情報!$C$7,登録データ!$I$3:$L$102,3,FALSE))</f>
        <v/>
      </c>
      <c r="H89" s="36" t="str">
        <f ca="1">IF($C89="","",VLOOKUP(OFFSET(女子様式!$L$18,3*A89,0),登録データ!AM2:AN137,2,FALSE))</f>
        <v/>
      </c>
      <c r="I89" s="34" t="str">
        <f>IF(C89="","",女子様式!C282)</f>
        <v/>
      </c>
      <c r="J89" s="34" t="str">
        <f>IF(女子様式!$AH282="","",女子様式!$AH282)</f>
        <v/>
      </c>
      <c r="K89" s="34" t="str">
        <f>IF(女子様式!$AH283="","",女子様式!$AH283)</f>
        <v/>
      </c>
      <c r="L89" s="34" t="str">
        <f>IF(女子様式!$AH284="","",女子様式!$AH284)</f>
        <v/>
      </c>
      <c r="M89" s="34" t="s">
        <v>666</v>
      </c>
      <c r="N89" s="34" t="s">
        <v>666</v>
      </c>
      <c r="O89" s="34" t="s">
        <v>666</v>
      </c>
    </row>
    <row r="90" spans="1:15">
      <c r="A90" s="34">
        <v>89</v>
      </c>
      <c r="B90" s="34" t="str">
        <f>IF(女子様式!$C285="","",IF(女子様式!$C285="@","@",女子様式!$C285))</f>
        <v/>
      </c>
      <c r="C90" s="34" t="str">
        <f>IF(女子様式!C285="","",女子様式!BK285)</f>
        <v/>
      </c>
      <c r="D90" s="34" t="str">
        <f>IF($C90="","",女子様式!$D285)</f>
        <v/>
      </c>
      <c r="E90" s="34" t="str">
        <f>IF($C90="","",女子様式!$G285)</f>
        <v/>
      </c>
      <c r="F90" s="34" t="str">
        <f t="shared" si="1"/>
        <v/>
      </c>
      <c r="G90" s="36" t="str">
        <f>IF($C90="","",VLOOKUP(基本登録情報!$C$7,登録データ!$I$3:$L$102,3,FALSE))</f>
        <v/>
      </c>
      <c r="H90" s="36" t="str">
        <f ca="1">IF($C90="","",VLOOKUP(OFFSET(女子様式!$L$18,3*A90,0),登録データ!AM2:AN138,2,FALSE))</f>
        <v/>
      </c>
      <c r="I90" s="34" t="str">
        <f>IF(C90="","",女子様式!C285)</f>
        <v/>
      </c>
      <c r="J90" s="34" t="str">
        <f>IF(女子様式!$AH285="","",女子様式!$AH285)</f>
        <v/>
      </c>
      <c r="K90" s="34" t="str">
        <f>IF(女子様式!$AH286="","",女子様式!$AH286)</f>
        <v/>
      </c>
      <c r="L90" s="34" t="str">
        <f>IF(女子様式!$AH287="","",女子様式!$AH287)</f>
        <v/>
      </c>
      <c r="M90" s="34" t="s">
        <v>666</v>
      </c>
      <c r="N90" s="34" t="s">
        <v>666</v>
      </c>
      <c r="O90" s="34" t="s">
        <v>666</v>
      </c>
    </row>
    <row r="91" spans="1:15">
      <c r="A91" s="34">
        <v>90</v>
      </c>
      <c r="B91" s="34" t="str">
        <f>IF(女子様式!$C288="","",IF(女子様式!$C288="@","@",女子様式!$C288))</f>
        <v/>
      </c>
      <c r="C91" s="34" t="str">
        <f>IF(女子様式!C288="","",女子様式!BK288)</f>
        <v/>
      </c>
      <c r="D91" s="34" t="str">
        <f>IF($C91="","",女子様式!$D288)</f>
        <v/>
      </c>
      <c r="E91" s="34" t="str">
        <f>IF($C91="","",女子様式!$G288)</f>
        <v/>
      </c>
      <c r="F91" s="34" t="str">
        <f t="shared" si="1"/>
        <v/>
      </c>
      <c r="G91" s="36" t="str">
        <f>IF($C91="","",VLOOKUP(基本登録情報!$C$7,登録データ!$I$3:$L$102,3,FALSE))</f>
        <v/>
      </c>
      <c r="H91" s="36" t="str">
        <f ca="1">IF($C91="","",VLOOKUP(OFFSET(女子様式!$L$18,3*A91,0),登録データ!AM2:AN139,2,FALSE))</f>
        <v/>
      </c>
      <c r="I91" s="34" t="str">
        <f>IF(C91="","",女子様式!C288)</f>
        <v/>
      </c>
      <c r="J91" s="34" t="str">
        <f>IF(女子様式!$AH288="","",女子様式!$AH288)</f>
        <v/>
      </c>
      <c r="K91" s="34" t="str">
        <f>IF(女子様式!$AH289="","",女子様式!$AH289)</f>
        <v/>
      </c>
      <c r="L91" s="34" t="str">
        <f>IF(女子様式!$AH290="","",女子様式!$AH290)</f>
        <v/>
      </c>
      <c r="M91" s="34" t="s">
        <v>666</v>
      </c>
      <c r="N91" s="34" t="s">
        <v>666</v>
      </c>
      <c r="O91" s="34" t="s">
        <v>666</v>
      </c>
    </row>
    <row r="92" spans="1:15">
      <c r="A92" s="34">
        <v>91</v>
      </c>
      <c r="B92" s="34" t="str">
        <f>IF(女子様式!$C291="","",IF(女子様式!$C291="@","@",女子様式!$C291))</f>
        <v/>
      </c>
      <c r="C92" s="34" t="str">
        <f>IF(女子様式!C291="","",女子様式!BK291)</f>
        <v/>
      </c>
      <c r="D92" s="34" t="str">
        <f>IF($C92="","",女子様式!$D291)</f>
        <v/>
      </c>
      <c r="E92" s="34" t="str">
        <f>IF($C92="","",女子様式!$G291)</f>
        <v/>
      </c>
      <c r="F92" s="34" t="str">
        <f t="shared" si="1"/>
        <v/>
      </c>
      <c r="G92" s="36" t="str">
        <f>IF($C92="","",VLOOKUP(基本登録情報!$C$7,登録データ!$I$3:$L$102,3,FALSE))</f>
        <v/>
      </c>
      <c r="H92" s="36" t="str">
        <f ca="1">IF($C92="","",VLOOKUP(OFFSET(女子様式!$L$18,3*A92,0),登録データ!AM2:AN140,2,FALSE))</f>
        <v/>
      </c>
      <c r="I92" s="34" t="str">
        <f>IF(C92="","",女子様式!C291)</f>
        <v/>
      </c>
      <c r="J92" s="34" t="str">
        <f>IF(女子様式!$AH291="","",女子様式!$AH291)</f>
        <v/>
      </c>
      <c r="K92" s="34" t="str">
        <f>IF(女子様式!$AH292="","",女子様式!$AH292)</f>
        <v/>
      </c>
      <c r="L92" s="34" t="str">
        <f>IF(女子様式!$AH293="","",女子様式!$AH293)</f>
        <v/>
      </c>
      <c r="M92" s="34" t="s">
        <v>666</v>
      </c>
      <c r="N92" s="34" t="s">
        <v>666</v>
      </c>
      <c r="O92" s="34" t="s">
        <v>666</v>
      </c>
    </row>
    <row r="93" spans="1:15">
      <c r="A93" s="34">
        <v>92</v>
      </c>
      <c r="B93" s="34" t="str">
        <f>IF(女子様式!$C294="","",IF(女子様式!$C294="@","@",女子様式!$C294))</f>
        <v/>
      </c>
      <c r="C93" s="34" t="str">
        <f>IF(女子様式!C294="","",女子様式!BK294)</f>
        <v/>
      </c>
      <c r="D93" s="34" t="str">
        <f>IF($C93="","",女子様式!$D294)</f>
        <v/>
      </c>
      <c r="E93" s="34" t="str">
        <f>IF($C93="","",女子様式!$G294)</f>
        <v/>
      </c>
      <c r="F93" s="34" t="str">
        <f t="shared" si="1"/>
        <v/>
      </c>
      <c r="G93" s="36" t="str">
        <f>IF($C93="","",VLOOKUP(基本登録情報!$C$7,登録データ!$I$3:$L$102,3,FALSE))</f>
        <v/>
      </c>
      <c r="H93" s="36" t="str">
        <f ca="1">IF($C93="","",VLOOKUP(OFFSET(女子様式!$L$18,3*A93,0),登録データ!AM2:AN141,2,FALSE))</f>
        <v/>
      </c>
      <c r="I93" s="34" t="str">
        <f>IF(C93="","",女子様式!C294)</f>
        <v/>
      </c>
      <c r="J93" s="34" t="str">
        <f>IF(女子様式!$AH294="","",女子様式!$AH294)</f>
        <v/>
      </c>
      <c r="K93" s="34" t="str">
        <f>IF(女子様式!$AH295="","",女子様式!$AH295)</f>
        <v/>
      </c>
      <c r="L93" s="34" t="str">
        <f>IF(女子様式!$AH296="","",女子様式!$AH296)</f>
        <v/>
      </c>
      <c r="M93" s="34" t="s">
        <v>666</v>
      </c>
      <c r="N93" s="34" t="s">
        <v>666</v>
      </c>
      <c r="O93" s="34" t="s">
        <v>666</v>
      </c>
    </row>
    <row r="94" spans="1:15">
      <c r="A94" s="34">
        <v>93</v>
      </c>
      <c r="B94" s="34" t="str">
        <f>IF(女子様式!$C297="","",IF(女子様式!$C297="@","@",女子様式!$C297))</f>
        <v/>
      </c>
      <c r="C94" s="34" t="str">
        <f>IF(女子様式!C297="","",女子様式!BK297)</f>
        <v/>
      </c>
      <c r="D94" s="34" t="str">
        <f>IF($C94="","",女子様式!$D297)</f>
        <v/>
      </c>
      <c r="E94" s="34" t="str">
        <f>IF($C94="","",女子様式!$G297)</f>
        <v/>
      </c>
      <c r="F94" s="34" t="str">
        <f t="shared" si="1"/>
        <v/>
      </c>
      <c r="G94" s="36" t="str">
        <f>IF($C94="","",VLOOKUP(基本登録情報!$C$7,登録データ!$I$3:$L$102,3,FALSE))</f>
        <v/>
      </c>
      <c r="H94" s="36" t="str">
        <f ca="1">IF($C94="","",VLOOKUP(OFFSET(女子様式!$L$18,3*A94,0),登録データ!AM2:AN142,2,FALSE))</f>
        <v/>
      </c>
      <c r="I94" s="34" t="str">
        <f>IF(C94="","",女子様式!C297)</f>
        <v/>
      </c>
      <c r="J94" s="34" t="str">
        <f>IF(女子様式!$AH297="","",女子様式!$AH297)</f>
        <v/>
      </c>
      <c r="K94" s="34" t="str">
        <f>IF(女子様式!$AH298="","",女子様式!$AH298)</f>
        <v/>
      </c>
      <c r="L94" s="34" t="str">
        <f>IF(女子様式!$AH299="","",女子様式!$AH299)</f>
        <v/>
      </c>
      <c r="M94" s="34" t="s">
        <v>666</v>
      </c>
      <c r="N94" s="34" t="s">
        <v>666</v>
      </c>
      <c r="O94" s="34" t="s">
        <v>666</v>
      </c>
    </row>
    <row r="95" spans="1:15">
      <c r="A95" s="34">
        <v>94</v>
      </c>
      <c r="B95" s="34" t="str">
        <f>IF(女子様式!$C300="","",IF(女子様式!$C300="@","@",女子様式!$C300))</f>
        <v/>
      </c>
      <c r="C95" s="34" t="str">
        <f>IF(女子様式!C300="","",女子様式!BK300)</f>
        <v/>
      </c>
      <c r="D95" s="34" t="str">
        <f>IF($C95="","",女子様式!$D300)</f>
        <v/>
      </c>
      <c r="E95" s="34" t="str">
        <f>IF($C95="","",女子様式!$G300)</f>
        <v/>
      </c>
      <c r="F95" s="34" t="str">
        <f t="shared" si="1"/>
        <v/>
      </c>
      <c r="G95" s="36" t="str">
        <f>IF($C95="","",VLOOKUP(基本登録情報!$C$7,登録データ!$I$3:$L$102,3,FALSE))</f>
        <v/>
      </c>
      <c r="H95" s="36" t="str">
        <f ca="1">IF($C95="","",VLOOKUP(OFFSET(女子様式!$L$18,3*A95,0),登録データ!AM2:AN143,2,FALSE))</f>
        <v/>
      </c>
      <c r="I95" s="34" t="str">
        <f>IF(C95="","",女子様式!C300)</f>
        <v/>
      </c>
      <c r="J95" s="34" t="str">
        <f>IF(女子様式!$AH300="","",女子様式!$AH300)</f>
        <v/>
      </c>
      <c r="K95" s="34" t="str">
        <f>IF(女子様式!$AH301="","",女子様式!$AH301)</f>
        <v/>
      </c>
      <c r="L95" s="34" t="str">
        <f>IF(女子様式!$AH302="","",女子様式!$AH302)</f>
        <v/>
      </c>
      <c r="M95" s="34" t="s">
        <v>666</v>
      </c>
      <c r="N95" s="34" t="s">
        <v>666</v>
      </c>
      <c r="O95" s="34" t="s">
        <v>666</v>
      </c>
    </row>
    <row r="96" spans="1:15">
      <c r="A96" s="34">
        <v>95</v>
      </c>
      <c r="B96" s="34" t="str">
        <f>IF(女子様式!$C303="","",IF(女子様式!$C303="@","@",女子様式!$C303))</f>
        <v/>
      </c>
      <c r="C96" s="34" t="str">
        <f>IF(女子様式!C303="","",女子様式!BK303)</f>
        <v/>
      </c>
      <c r="D96" s="34" t="str">
        <f>IF($C96="","",女子様式!$D303)</f>
        <v/>
      </c>
      <c r="E96" s="34" t="str">
        <f>IF($C96="","",女子様式!$G303)</f>
        <v/>
      </c>
      <c r="F96" s="34" t="str">
        <f t="shared" si="1"/>
        <v/>
      </c>
      <c r="G96" s="36" t="str">
        <f>IF($C96="","",VLOOKUP(基本登録情報!$C$7,登録データ!$I$3:$L$102,3,FALSE))</f>
        <v/>
      </c>
      <c r="H96" s="36" t="str">
        <f ca="1">IF($C96="","",VLOOKUP(OFFSET(女子様式!$L$18,3*A96,0),登録データ!AM2:AN144,2,FALSE))</f>
        <v/>
      </c>
      <c r="I96" s="34" t="str">
        <f>IF(C96="","",女子様式!C303)</f>
        <v/>
      </c>
      <c r="J96" s="34" t="str">
        <f>IF(女子様式!$AH303="","",女子様式!$AH303)</f>
        <v/>
      </c>
      <c r="K96" s="34" t="str">
        <f>IF(女子様式!$AH304="","",女子様式!$AH304)</f>
        <v/>
      </c>
      <c r="L96" s="34" t="str">
        <f>IF(女子様式!$AH305="","",女子様式!$AH305)</f>
        <v/>
      </c>
      <c r="M96" s="34" t="s">
        <v>666</v>
      </c>
      <c r="N96" s="34" t="s">
        <v>666</v>
      </c>
      <c r="O96" s="34" t="s">
        <v>666</v>
      </c>
    </row>
    <row r="97" spans="1:15">
      <c r="A97" s="34">
        <v>96</v>
      </c>
      <c r="B97" s="34" t="str">
        <f>IF(女子様式!$C306="","",IF(女子様式!$C306="@","@",女子様式!$C306))</f>
        <v/>
      </c>
      <c r="C97" s="34" t="str">
        <f>IF(女子様式!C306="","",女子様式!BK306)</f>
        <v/>
      </c>
      <c r="D97" s="34" t="str">
        <f>IF($C97="","",女子様式!$D306)</f>
        <v/>
      </c>
      <c r="E97" s="34" t="str">
        <f>IF($C97="","",女子様式!$G306)</f>
        <v/>
      </c>
      <c r="F97" s="34" t="str">
        <f t="shared" si="1"/>
        <v/>
      </c>
      <c r="G97" s="36" t="str">
        <f>IF($C97="","",VLOOKUP(基本登録情報!$C$7,登録データ!$I$3:$L$102,3,FALSE))</f>
        <v/>
      </c>
      <c r="H97" s="36" t="str">
        <f ca="1">IF($C97="","",VLOOKUP(OFFSET(女子様式!$L$18,3*A97,0),登録データ!AM2:AN145,2,FALSE))</f>
        <v/>
      </c>
      <c r="I97" s="34" t="str">
        <f>IF(C97="","",女子様式!C306)</f>
        <v/>
      </c>
      <c r="J97" s="34" t="str">
        <f>IF(女子様式!$AH306="","",女子様式!$AH306)</f>
        <v/>
      </c>
      <c r="K97" s="34" t="str">
        <f>IF(女子様式!$AH307="","",女子様式!$AH307)</f>
        <v/>
      </c>
      <c r="L97" s="34" t="str">
        <f>IF(女子様式!$AH308="","",女子様式!$AH308)</f>
        <v/>
      </c>
      <c r="M97" s="34" t="s">
        <v>666</v>
      </c>
      <c r="N97" s="34" t="s">
        <v>666</v>
      </c>
      <c r="O97" s="34" t="s">
        <v>666</v>
      </c>
    </row>
    <row r="98" spans="1:15">
      <c r="A98" s="34">
        <v>97</v>
      </c>
      <c r="B98" s="34" t="str">
        <f>IF(女子様式!$C309="","",IF(女子様式!$C309="@","@",女子様式!$C309))</f>
        <v/>
      </c>
      <c r="C98" s="34" t="str">
        <f>IF(女子様式!C309="","",女子様式!BK309)</f>
        <v/>
      </c>
      <c r="D98" s="34" t="str">
        <f>IF($C98="","",女子様式!$D309)</f>
        <v/>
      </c>
      <c r="E98" s="34" t="str">
        <f>IF($C98="","",女子様式!$G309)</f>
        <v/>
      </c>
      <c r="F98" s="34" t="str">
        <f t="shared" si="1"/>
        <v/>
      </c>
      <c r="G98" s="36" t="str">
        <f>IF($C98="","",VLOOKUP(基本登録情報!$C$7,登録データ!$I$3:$L$102,3,FALSE))</f>
        <v/>
      </c>
      <c r="H98" s="36" t="str">
        <f ca="1">IF($C98="","",VLOOKUP(OFFSET(女子様式!$L$18,3*A98,0),登録データ!AM2:AN146,2,FALSE))</f>
        <v/>
      </c>
      <c r="I98" s="34" t="str">
        <f>IF(C98="","",女子様式!C309)</f>
        <v/>
      </c>
      <c r="J98" s="34" t="str">
        <f>IF(女子様式!$AH309="","",女子様式!$AH309)</f>
        <v/>
      </c>
      <c r="K98" s="34" t="str">
        <f>IF(女子様式!$AH310="","",女子様式!$AH310)</f>
        <v/>
      </c>
      <c r="L98" s="34" t="str">
        <f>IF(女子様式!$AH311="","",女子様式!$AH311)</f>
        <v/>
      </c>
      <c r="M98" s="34" t="s">
        <v>666</v>
      </c>
      <c r="N98" s="34" t="s">
        <v>666</v>
      </c>
      <c r="O98" s="34" t="s">
        <v>666</v>
      </c>
    </row>
    <row r="99" spans="1:15">
      <c r="A99" s="34">
        <v>98</v>
      </c>
      <c r="B99" s="34" t="str">
        <f>IF(女子様式!$C312="","",IF(女子様式!$C312="@","@",女子様式!$C312))</f>
        <v/>
      </c>
      <c r="C99" s="34" t="str">
        <f>IF(女子様式!C312="","",女子様式!BK312)</f>
        <v/>
      </c>
      <c r="D99" s="34" t="str">
        <f>IF($C99="","",女子様式!$D312)</f>
        <v/>
      </c>
      <c r="E99" s="34" t="str">
        <f>IF($C99="","",女子様式!$G312)</f>
        <v/>
      </c>
      <c r="F99" s="34" t="str">
        <f t="shared" si="1"/>
        <v/>
      </c>
      <c r="G99" s="36" t="str">
        <f>IF($C99="","",VLOOKUP(基本登録情報!$C$7,登録データ!$I$3:$L$102,3,FALSE))</f>
        <v/>
      </c>
      <c r="H99" s="36" t="str">
        <f ca="1">IF($C99="","",VLOOKUP(OFFSET(女子様式!$L$18,3*A99,0),登録データ!AM2:AN147,2,FALSE))</f>
        <v/>
      </c>
      <c r="I99" s="34" t="str">
        <f>IF(C99="","",女子様式!C312)</f>
        <v/>
      </c>
      <c r="J99" s="34" t="str">
        <f>IF(女子様式!$AH312="","",女子様式!$AH312)</f>
        <v/>
      </c>
      <c r="K99" s="34" t="str">
        <f>IF(女子様式!$AH313="","",女子様式!$AH313)</f>
        <v/>
      </c>
      <c r="L99" s="34" t="str">
        <f>IF(女子様式!$AH314="","",女子様式!$AH314)</f>
        <v/>
      </c>
      <c r="M99" s="34" t="s">
        <v>666</v>
      </c>
      <c r="N99" s="34" t="s">
        <v>666</v>
      </c>
      <c r="O99" s="34" t="s">
        <v>666</v>
      </c>
    </row>
    <row r="100" spans="1:15">
      <c r="A100" s="34">
        <v>99</v>
      </c>
      <c r="B100" s="34" t="str">
        <f>IF(女子様式!$C315="","",IF(女子様式!$C315="@","@",女子様式!$C315))</f>
        <v/>
      </c>
      <c r="C100" s="34" t="str">
        <f>IF(女子様式!C315="","",女子様式!BK315)</f>
        <v/>
      </c>
      <c r="D100" s="34" t="str">
        <f>IF($C100="","",女子様式!$D315)</f>
        <v/>
      </c>
      <c r="E100" s="34" t="str">
        <f>IF($C100="","",女子様式!$G315)</f>
        <v/>
      </c>
      <c r="F100" s="34" t="str">
        <f t="shared" si="1"/>
        <v/>
      </c>
      <c r="G100" s="36" t="str">
        <f>IF($C100="","",VLOOKUP(基本登録情報!$C$7,登録データ!$I$3:$L$102,3,FALSE))</f>
        <v/>
      </c>
      <c r="H100" s="36" t="str">
        <f ca="1">IF($C100="","",VLOOKUP(OFFSET(女子様式!$L$18,3*A100,0),登録データ!AM2:AN148,2,FALSE))</f>
        <v/>
      </c>
      <c r="I100" s="34" t="str">
        <f>IF(C100="","",女子様式!C315)</f>
        <v/>
      </c>
      <c r="J100" s="34" t="str">
        <f>IF(女子様式!$AH315="","",女子様式!$AH315)</f>
        <v/>
      </c>
      <c r="K100" s="34" t="str">
        <f>IF(女子様式!$AH316="","",女子様式!$AH316)</f>
        <v/>
      </c>
      <c r="L100" s="34" t="str">
        <f>IF(女子様式!$AH317="","",女子様式!$AH317)</f>
        <v/>
      </c>
      <c r="M100" s="34" t="s">
        <v>666</v>
      </c>
      <c r="N100" s="34" t="s">
        <v>666</v>
      </c>
      <c r="O100" s="34" t="s">
        <v>666</v>
      </c>
    </row>
    <row r="101" spans="1:15">
      <c r="A101" s="34">
        <v>100</v>
      </c>
      <c r="B101" s="34" t="str">
        <f>IF(女子様式!$C318="","",IF(女子様式!$C318="@","@",女子様式!$C318))</f>
        <v/>
      </c>
      <c r="C101" s="34" t="str">
        <f>IF(女子様式!C318="","",女子様式!BK318)</f>
        <v/>
      </c>
      <c r="D101" s="34" t="str">
        <f>IF($C101="","",女子様式!$D318)</f>
        <v/>
      </c>
      <c r="E101" s="34" t="str">
        <f>IF($C101="","",女子様式!$G318)</f>
        <v/>
      </c>
      <c r="F101" s="34" t="str">
        <f t="shared" si="1"/>
        <v/>
      </c>
      <c r="G101" s="36" t="str">
        <f>IF($C101="","",VLOOKUP(基本登録情報!$C$7,登録データ!$I$3:$L$102,3,FALSE))</f>
        <v/>
      </c>
      <c r="H101" s="36" t="str">
        <f ca="1">IF($C101="","",VLOOKUP(OFFSET(女子様式!$L$18,3*B101,0),登録データ!AM103:AN149,2,FALSE))</f>
        <v/>
      </c>
      <c r="I101" s="34" t="str">
        <f>IF(C101="","",女子様式!C318)</f>
        <v/>
      </c>
      <c r="J101" s="34" t="str">
        <f>IF(女子様式!$AH318="","",女子様式!$AH318)</f>
        <v/>
      </c>
      <c r="K101" s="34" t="str">
        <f>IF(女子様式!$AH319="","",女子様式!$AH319)</f>
        <v/>
      </c>
      <c r="L101" s="34" t="str">
        <f>IF(女子様式!$AH320="","",女子様式!$AH320)</f>
        <v/>
      </c>
      <c r="M101" s="34" t="s">
        <v>666</v>
      </c>
      <c r="N101" s="34" t="s">
        <v>666</v>
      </c>
      <c r="O101" s="34" t="s">
        <v>666</v>
      </c>
    </row>
    <row r="102" spans="1:15">
      <c r="G102" s="36" t="str">
        <f>IF($C102="","",VLOOKUP(基本登録情報!$C$7,登録データ!$I$3:$L$102,3,FALSE))</f>
        <v/>
      </c>
      <c r="I102" s="34" t="str">
        <f>IF(C102="","",女子様式!C22)</f>
        <v/>
      </c>
    </row>
    <row r="103" spans="1:15">
      <c r="G103" s="36" t="str">
        <f>IF($C103="","",VLOOKUP(基本登録情報!$C$7,登録データ!$I$3:$L$102,3,FALSE))</f>
        <v/>
      </c>
      <c r="I103" s="34" t="str">
        <f>IF(C103="","",女子様式!C25)</f>
        <v/>
      </c>
    </row>
    <row r="104" spans="1:15">
      <c r="G104" s="36" t="str">
        <f>IF($C104="","",VLOOKUP(基本登録情報!$C$7,登録データ!$I$3:$L$102,3,FALSE))</f>
        <v/>
      </c>
      <c r="I104" s="34" t="str">
        <f>IF(C104="","",女子様式!C28)</f>
        <v/>
      </c>
    </row>
    <row r="105" spans="1:15">
      <c r="G105" s="36" t="str">
        <f>IF($C105="","",VLOOKUP(基本登録情報!$C$7,登録データ!$I$3:$L$102,3,FALSE))</f>
        <v/>
      </c>
      <c r="I105" s="34" t="str">
        <f>IF(C105="","",女子様式!C31)</f>
        <v/>
      </c>
    </row>
    <row r="106" spans="1:15">
      <c r="G106" s="36" t="str">
        <f>IF($C106="","",VLOOKUP(基本登録情報!$C$7,登録データ!$I$3:$L$102,3,FALSE))</f>
        <v/>
      </c>
      <c r="I106" s="34" t="str">
        <f>IF(C106="","",女子様式!C34)</f>
        <v/>
      </c>
    </row>
    <row r="107" spans="1:15">
      <c r="G107" s="36" t="str">
        <f>IF($C107="","",VLOOKUP(基本登録情報!$C$7,登録データ!$I$3:$L$102,3,FALSE))</f>
        <v/>
      </c>
      <c r="I107" s="34" t="str">
        <f>IF(C107="","",女子様式!C37)</f>
        <v/>
      </c>
    </row>
    <row r="108" spans="1:15">
      <c r="G108" s="36" t="str">
        <f>IF($C108="","",VLOOKUP(基本登録情報!$C$7,登録データ!$I$3:$L$102,3,FALSE))</f>
        <v/>
      </c>
      <c r="I108" s="34" t="str">
        <f>IF(C108="","",女子様式!C40)</f>
        <v/>
      </c>
    </row>
    <row r="109" spans="1:15">
      <c r="G109" s="36" t="str">
        <f>IF($C109="","",VLOOKUP(基本登録情報!$C$7,登録データ!$I$3:$L$102,3,FALSE))</f>
        <v/>
      </c>
      <c r="I109" s="34" t="str">
        <f>IF(C109="","",女子様式!C43)</f>
        <v/>
      </c>
    </row>
    <row r="110" spans="1:15">
      <c r="G110" s="36" t="str">
        <f>IF($C110="","",VLOOKUP(基本登録情報!$C$7,登録データ!$I$3:$L$102,3,FALSE))</f>
        <v/>
      </c>
      <c r="I110" s="34" t="str">
        <f>IF(C110="","",女子様式!C46)</f>
        <v/>
      </c>
    </row>
    <row r="111" spans="1:15">
      <c r="G111" s="36" t="str">
        <f>IF($C111="","",VLOOKUP(基本登録情報!$C$7,登録データ!$I$3:$L$102,3,FALSE))</f>
        <v/>
      </c>
      <c r="I111" s="34" t="str">
        <f>IF(C111="","",女子様式!C49)</f>
        <v/>
      </c>
    </row>
    <row r="112" spans="1:15">
      <c r="G112" s="36" t="str">
        <f>IF($C112="","",VLOOKUP(基本登録情報!$C$7,登録データ!$I$3:$L$102,3,FALSE))</f>
        <v/>
      </c>
      <c r="I112" s="34" t="str">
        <f>IF(C112="","",女子様式!C52)</f>
        <v/>
      </c>
    </row>
    <row r="113" spans="7:9">
      <c r="G113" s="36" t="str">
        <f>IF($C113="","",VLOOKUP(基本登録情報!$C$7,登録データ!$I$3:$L$102,3,FALSE))</f>
        <v/>
      </c>
      <c r="I113" s="34" t="str">
        <f>IF(C113="","",女子様式!C55)</f>
        <v/>
      </c>
    </row>
    <row r="114" spans="7:9">
      <c r="G114" s="36" t="str">
        <f>IF($C114="","",VLOOKUP(基本登録情報!$C$7,登録データ!$I$3:$L$102,3,FALSE))</f>
        <v/>
      </c>
      <c r="I114" s="34" t="str">
        <f>IF(C114="","",女子様式!C58)</f>
        <v/>
      </c>
    </row>
    <row r="115" spans="7:9">
      <c r="G115" s="36" t="str">
        <f>IF($C115="","",VLOOKUP(基本登録情報!$C$7,登録データ!$I$3:$L$102,3,FALSE))</f>
        <v/>
      </c>
      <c r="I115" s="34" t="str">
        <f>IF(C115="","",女子様式!C61)</f>
        <v/>
      </c>
    </row>
    <row r="116" spans="7:9">
      <c r="G116" s="36" t="str">
        <f>IF($C116="","",VLOOKUP(基本登録情報!$C$7,登録データ!$I$3:$L$102,3,FALSE))</f>
        <v/>
      </c>
      <c r="I116" s="34" t="str">
        <f>IF(C116="","",女子様式!C64)</f>
        <v/>
      </c>
    </row>
    <row r="117" spans="7:9">
      <c r="G117" s="36" t="str">
        <f>IF($C117="","",VLOOKUP(基本登録情報!$C$7,登録データ!$I$3:$L$102,3,FALSE))</f>
        <v/>
      </c>
      <c r="I117" s="34" t="str">
        <f>IF(C117="","",女子様式!C67)</f>
        <v/>
      </c>
    </row>
    <row r="118" spans="7:9">
      <c r="G118" s="36" t="str">
        <f>IF($C118="","",VLOOKUP(基本登録情報!$C$7,登録データ!$I$3:$L$102,3,FALSE))</f>
        <v/>
      </c>
      <c r="I118" s="34" t="str">
        <f>IF(C118="","",女子様式!C70)</f>
        <v/>
      </c>
    </row>
    <row r="119" spans="7:9">
      <c r="G119" s="36" t="str">
        <f>IF($C119="","",VLOOKUP(基本登録情報!$C$7,登録データ!$I$3:$L$102,3,FALSE))</f>
        <v/>
      </c>
      <c r="I119" s="34" t="str">
        <f>IF(C119="","",女子様式!C73)</f>
        <v/>
      </c>
    </row>
    <row r="120" spans="7:9">
      <c r="G120" s="36" t="str">
        <f>IF($C120="","",VLOOKUP(基本登録情報!$C$7,登録データ!$I$3:$L$102,3,FALSE))</f>
        <v/>
      </c>
      <c r="I120" s="34" t="str">
        <f>IF(C120="","",女子様式!C76)</f>
        <v/>
      </c>
    </row>
    <row r="121" spans="7:9">
      <c r="G121" s="36" t="str">
        <f>IF($C121="","",VLOOKUP(基本登録情報!$C$7,登録データ!$I$3:$L$102,3,FALSE))</f>
        <v/>
      </c>
      <c r="I121" s="34" t="str">
        <f>IF(C121="","",女子様式!C79)</f>
        <v/>
      </c>
    </row>
    <row r="122" spans="7:9">
      <c r="G122" s="36" t="str">
        <f>IF($C122="","",VLOOKUP(基本登録情報!$C$7,登録データ!$I$3:$L$102,3,FALSE))</f>
        <v/>
      </c>
      <c r="I122" s="34" t="str">
        <f>IF(C122="","",女子様式!C82)</f>
        <v/>
      </c>
    </row>
    <row r="123" spans="7:9">
      <c r="G123" s="36" t="str">
        <f>IF($C123="","",VLOOKUP(基本登録情報!$C$7,登録データ!$I$3:$L$102,3,FALSE))</f>
        <v/>
      </c>
      <c r="I123" s="34" t="str">
        <f>IF(C123="","",女子様式!C85)</f>
        <v/>
      </c>
    </row>
    <row r="124" spans="7:9">
      <c r="G124" s="36" t="str">
        <f>IF($C124="","",VLOOKUP(基本登録情報!$C$7,登録データ!$I$3:$L$102,3,FALSE))</f>
        <v/>
      </c>
      <c r="I124" s="34" t="str">
        <f>IF(C124="","",女子様式!C88)</f>
        <v/>
      </c>
    </row>
    <row r="125" spans="7:9">
      <c r="G125" s="36" t="str">
        <f>IF($C125="","",VLOOKUP(基本登録情報!$C$7,登録データ!$I$3:$L$102,3,FALSE))</f>
        <v/>
      </c>
      <c r="I125" s="34" t="str">
        <f>IF(C125="","",女子様式!C91)</f>
        <v/>
      </c>
    </row>
    <row r="126" spans="7:9">
      <c r="G126" s="36" t="str">
        <f>IF($C126="","",VLOOKUP(基本登録情報!$C$7,登録データ!$I$3:$L$102,3,FALSE))</f>
        <v/>
      </c>
      <c r="I126" s="34" t="str">
        <f>IF(C126="","",女子様式!C94)</f>
        <v/>
      </c>
    </row>
    <row r="127" spans="7:9">
      <c r="G127" s="36" t="str">
        <f>IF($C127="","",VLOOKUP(基本登録情報!$C$7,登録データ!$I$3:$L$102,3,FALSE))</f>
        <v/>
      </c>
      <c r="I127" s="34" t="str">
        <f>IF(C127="","",女子様式!C97)</f>
        <v/>
      </c>
    </row>
    <row r="128" spans="7:9">
      <c r="G128" s="36" t="str">
        <f>IF($C128="","",VLOOKUP(基本登録情報!$C$7,登録データ!$I$3:$L$102,3,FALSE))</f>
        <v/>
      </c>
      <c r="I128" s="34" t="str">
        <f>IF(C128="","",女子様式!C100)</f>
        <v/>
      </c>
    </row>
    <row r="129" spans="7:9">
      <c r="G129" s="36" t="str">
        <f>IF($C129="","",VLOOKUP(基本登録情報!$C$7,登録データ!$I$3:$L$102,3,FALSE))</f>
        <v/>
      </c>
      <c r="I129" s="34" t="str">
        <f>IF(C129="","",女子様式!C103)</f>
        <v/>
      </c>
    </row>
    <row r="130" spans="7:9">
      <c r="G130" s="36" t="str">
        <f>IF($C130="","",VLOOKUP(基本登録情報!$C$7,登録データ!$I$3:$L$102,3,FALSE))</f>
        <v/>
      </c>
      <c r="I130" s="34" t="str">
        <f>IF(C130="","",女子様式!C106)</f>
        <v/>
      </c>
    </row>
    <row r="131" spans="7:9">
      <c r="G131" s="36" t="str">
        <f>IF($C131="","",VLOOKUP(基本登録情報!$C$7,登録データ!$I$3:$L$102,3,FALSE))</f>
        <v/>
      </c>
      <c r="I131" s="34" t="str">
        <f>IF(C131="","",女子様式!C109)</f>
        <v/>
      </c>
    </row>
    <row r="132" spans="7:9">
      <c r="G132" s="36" t="str">
        <f>IF($C132="","",VLOOKUP(基本登録情報!$C$7,登録データ!$I$3:$L$102,3,FALSE))</f>
        <v/>
      </c>
      <c r="I132" s="34" t="str">
        <f>IF(C132="","",女子様式!C112)</f>
        <v/>
      </c>
    </row>
    <row r="133" spans="7:9">
      <c r="G133" s="36" t="str">
        <f>IF($C133="","",VLOOKUP(基本登録情報!$C$7,登録データ!$I$3:$L$102,3,FALSE))</f>
        <v/>
      </c>
      <c r="I133" s="34" t="str">
        <f>IF(C133="","",女子様式!C115)</f>
        <v/>
      </c>
    </row>
    <row r="134" spans="7:9">
      <c r="G134" s="36" t="str">
        <f>IF($C134="","",VLOOKUP(基本登録情報!$C$7,登録データ!$I$3:$L$102,3,FALSE))</f>
        <v/>
      </c>
      <c r="I134" s="34" t="str">
        <f>IF(C134="","",女子様式!C118)</f>
        <v/>
      </c>
    </row>
    <row r="135" spans="7:9">
      <c r="G135" s="36" t="str">
        <f>IF($C135="","",VLOOKUP(基本登録情報!$C$7,登録データ!$I$3:$L$102,3,FALSE))</f>
        <v/>
      </c>
      <c r="I135" s="34" t="str">
        <f>IF(C135="","",女子様式!C121)</f>
        <v/>
      </c>
    </row>
    <row r="136" spans="7:9">
      <c r="G136" s="36" t="str">
        <f>IF($C136="","",VLOOKUP(基本登録情報!$C$7,登録データ!$I$3:$L$102,3,FALSE))</f>
        <v/>
      </c>
      <c r="I136" s="34" t="str">
        <f>IF(C136="","",女子様式!C124)</f>
        <v/>
      </c>
    </row>
    <row r="137" spans="7:9">
      <c r="G137" s="36" t="str">
        <f>IF($C137="","",VLOOKUP(基本登録情報!$C$7,登録データ!$I$3:$L$102,3,FALSE))</f>
        <v/>
      </c>
      <c r="I137" s="34" t="str">
        <f>IF(C137="","",女子様式!C127)</f>
        <v/>
      </c>
    </row>
    <row r="138" spans="7:9">
      <c r="G138" s="36" t="str">
        <f>IF($C138="","",VLOOKUP(基本登録情報!$C$7,登録データ!$I$3:$L$102,3,FALSE))</f>
        <v/>
      </c>
      <c r="I138" s="34" t="str">
        <f>IF(C138="","",女子様式!C130)</f>
        <v/>
      </c>
    </row>
    <row r="139" spans="7:9">
      <c r="G139" s="36" t="str">
        <f>IF($C139="","",VLOOKUP(基本登録情報!$C$7,登録データ!$I$3:$L$102,3,FALSE))</f>
        <v/>
      </c>
      <c r="I139" s="34" t="str">
        <f>IF(C139="","",女子様式!C133)</f>
        <v/>
      </c>
    </row>
    <row r="140" spans="7:9">
      <c r="G140" s="36" t="str">
        <f>IF($C140="","",VLOOKUP(基本登録情報!$C$7,登録データ!$I$3:$L$102,3,FALSE))</f>
        <v/>
      </c>
      <c r="I140" s="34" t="str">
        <f>IF(C140="","",女子様式!C136)</f>
        <v/>
      </c>
    </row>
    <row r="141" spans="7:9">
      <c r="G141" s="36" t="str">
        <f>IF($C141="","",VLOOKUP(基本登録情報!$C$7,登録データ!$I$3:$L$102,3,FALSE))</f>
        <v/>
      </c>
      <c r="I141" s="34" t="str">
        <f>IF(C141="","",女子様式!C139)</f>
        <v/>
      </c>
    </row>
    <row r="142" spans="7:9">
      <c r="G142" s="36" t="str">
        <f>IF($C142="","",VLOOKUP(基本登録情報!$C$7,登録データ!$I$3:$L$102,3,FALSE))</f>
        <v/>
      </c>
      <c r="I142" s="34" t="str">
        <f>IF(C142="","",女子様式!C142)</f>
        <v/>
      </c>
    </row>
    <row r="143" spans="7:9">
      <c r="G143" s="36" t="str">
        <f>IF($C143="","",VLOOKUP(基本登録情報!$C$7,登録データ!$I$3:$L$102,3,FALSE))</f>
        <v/>
      </c>
      <c r="I143" s="34" t="str">
        <f>IF(C143="","",女子様式!C145)</f>
        <v/>
      </c>
    </row>
    <row r="144" spans="7:9">
      <c r="G144" s="36" t="str">
        <f>IF($C144="","",VLOOKUP(基本登録情報!$C$7,登録データ!$I$3:$L$102,3,FALSE))</f>
        <v/>
      </c>
      <c r="I144" s="34" t="str">
        <f>IF(C144="","",女子様式!C148)</f>
        <v/>
      </c>
    </row>
    <row r="145" spans="7:9">
      <c r="G145" s="36" t="str">
        <f>IF($C145="","",VLOOKUP(基本登録情報!$C$7,登録データ!$I$3:$L$102,3,FALSE))</f>
        <v/>
      </c>
      <c r="I145" s="34" t="str">
        <f>IF(C145="","",女子様式!C151)</f>
        <v/>
      </c>
    </row>
    <row r="146" spans="7:9">
      <c r="G146" s="36" t="str">
        <f>IF($C146="","",VLOOKUP(基本登録情報!$C$7,登録データ!$I$3:$L$102,3,FALSE))</f>
        <v/>
      </c>
      <c r="I146" s="34" t="str">
        <f>IF(C146="","",女子様式!C154)</f>
        <v/>
      </c>
    </row>
    <row r="147" spans="7:9">
      <c r="G147" s="36" t="str">
        <f>IF($C147="","",VLOOKUP(基本登録情報!$C$7,登録データ!$I$3:$L$102,3,FALSE))</f>
        <v/>
      </c>
      <c r="I147" s="34" t="str">
        <f>IF(C147="","",女子様式!C157)</f>
        <v/>
      </c>
    </row>
    <row r="148" spans="7:9">
      <c r="G148" s="36" t="str">
        <f>IF($C148="","",VLOOKUP(基本登録情報!$C$7,登録データ!$I$3:$L$102,3,FALSE))</f>
        <v/>
      </c>
      <c r="I148" s="34" t="str">
        <f>IF(C148="","",女子様式!C160)</f>
        <v/>
      </c>
    </row>
    <row r="149" spans="7:9">
      <c r="G149" s="36" t="str">
        <f>IF($C149="","",VLOOKUP(基本登録情報!$C$7,登録データ!$I$3:$L$102,3,FALSE))</f>
        <v/>
      </c>
      <c r="I149" s="34" t="str">
        <f>IF(C149="","",女子様式!C163)</f>
        <v/>
      </c>
    </row>
    <row r="150" spans="7:9">
      <c r="G150" s="36" t="str">
        <f>IF($C150="","",VLOOKUP(基本登録情報!$C$7,登録データ!$I$3:$L$102,3,FALSE))</f>
        <v/>
      </c>
      <c r="I150" s="34" t="str">
        <f>IF(C150="","",女子様式!C166)</f>
        <v/>
      </c>
    </row>
    <row r="151" spans="7:9">
      <c r="G151" s="36" t="str">
        <f>IF($C151="","",VLOOKUP(基本登録情報!$C$7,登録データ!$I$3:$L$102,3,FALSE))</f>
        <v/>
      </c>
      <c r="I151" s="34" t="str">
        <f>IF(C151="","",女子様式!C169)</f>
        <v/>
      </c>
    </row>
    <row r="152" spans="7:9">
      <c r="G152" s="36" t="str">
        <f>IF($C152="","",VLOOKUP(基本登録情報!$C$7,登録データ!$I$3:$L$102,3,FALSE))</f>
        <v/>
      </c>
      <c r="I152" s="34" t="str">
        <f>IF(C152="","",女子様式!C172)</f>
        <v/>
      </c>
    </row>
    <row r="153" spans="7:9">
      <c r="G153" s="36" t="str">
        <f>IF($C153="","",VLOOKUP(基本登録情報!$C$7,登録データ!$I$3:$L$102,3,FALSE))</f>
        <v/>
      </c>
      <c r="I153" s="34" t="str">
        <f>IF(C153="","",女子様式!C175)</f>
        <v/>
      </c>
    </row>
    <row r="154" spans="7:9">
      <c r="G154" s="36" t="str">
        <f>IF($C154="","",VLOOKUP(基本登録情報!$C$7,登録データ!$I$3:$L$102,3,FALSE))</f>
        <v/>
      </c>
      <c r="I154" s="34" t="str">
        <f>IF(C154="","",女子様式!C178)</f>
        <v/>
      </c>
    </row>
    <row r="155" spans="7:9">
      <c r="G155" s="36" t="str">
        <f>IF($C155="","",VLOOKUP(基本登録情報!$C$7,登録データ!$I$3:$L$102,3,FALSE))</f>
        <v/>
      </c>
      <c r="I155" s="34" t="str">
        <f>IF(C155="","",女子様式!C181)</f>
        <v/>
      </c>
    </row>
    <row r="156" spans="7:9">
      <c r="G156" s="36" t="str">
        <f>IF($C156="","",VLOOKUP(基本登録情報!$C$7,登録データ!$I$3:$L$102,3,FALSE))</f>
        <v/>
      </c>
      <c r="I156" s="34" t="str">
        <f>IF(C156="","",女子様式!C184)</f>
        <v/>
      </c>
    </row>
    <row r="157" spans="7:9">
      <c r="G157" s="36" t="str">
        <f>IF($C157="","",VLOOKUP(基本登録情報!$C$7,登録データ!$I$3:$L$102,3,FALSE))</f>
        <v/>
      </c>
      <c r="I157" s="34" t="str">
        <f>IF(C157="","",女子様式!C187)</f>
        <v/>
      </c>
    </row>
    <row r="158" spans="7:9">
      <c r="G158" s="36" t="str">
        <f>IF($C158="","",VLOOKUP(基本登録情報!$C$7,登録データ!$I$3:$L$102,3,FALSE))</f>
        <v/>
      </c>
      <c r="I158" s="34" t="str">
        <f>IF(C158="","",女子様式!C190)</f>
        <v/>
      </c>
    </row>
    <row r="159" spans="7:9">
      <c r="G159" s="36" t="str">
        <f>IF($C159="","",VLOOKUP(基本登録情報!$C$7,登録データ!$I$3:$L$102,3,FALSE))</f>
        <v/>
      </c>
      <c r="I159" s="34" t="str">
        <f>IF(C159="","",女子様式!C193)</f>
        <v/>
      </c>
    </row>
    <row r="160" spans="7:9">
      <c r="G160" s="36" t="str">
        <f>IF($C160="","",VLOOKUP(基本登録情報!$C$7,登録データ!$I$3:$L$102,3,FALSE))</f>
        <v/>
      </c>
      <c r="I160" s="34" t="str">
        <f>IF(C160="","",女子様式!C196)</f>
        <v/>
      </c>
    </row>
    <row r="161" spans="7:9">
      <c r="G161" s="36" t="str">
        <f>IF($C161="","",VLOOKUP(基本登録情報!$C$7,登録データ!$I$3:$L$102,3,FALSE))</f>
        <v/>
      </c>
      <c r="I161" s="34" t="str">
        <f>IF(C161="","",女子様式!C199)</f>
        <v/>
      </c>
    </row>
    <row r="162" spans="7:9">
      <c r="G162" s="36" t="str">
        <f>IF($C162="","",VLOOKUP(基本登録情報!$C$7,登録データ!$I$3:$L$102,3,FALSE))</f>
        <v/>
      </c>
      <c r="I162" s="34" t="str">
        <f>IF(C162="","",女子様式!C202)</f>
        <v/>
      </c>
    </row>
    <row r="163" spans="7:9">
      <c r="G163" s="36" t="str">
        <f>IF($C163="","",VLOOKUP(基本登録情報!$C$7,登録データ!$I$3:$L$102,3,FALSE))</f>
        <v/>
      </c>
      <c r="I163" s="34" t="str">
        <f>IF(C163="","",女子様式!C205)</f>
        <v/>
      </c>
    </row>
    <row r="164" spans="7:9">
      <c r="G164" s="36" t="str">
        <f>IF($C164="","",VLOOKUP(基本登録情報!$C$7,登録データ!$I$3:$L$102,3,FALSE))</f>
        <v/>
      </c>
      <c r="I164" s="34" t="str">
        <f>IF(C164="","",女子様式!C208)</f>
        <v/>
      </c>
    </row>
    <row r="165" spans="7:9">
      <c r="G165" s="36" t="str">
        <f>IF($C165="","",VLOOKUP(基本登録情報!$C$7,登録データ!$I$3:$L$102,3,FALSE))</f>
        <v/>
      </c>
      <c r="I165" s="34" t="str">
        <f>IF(C165="","",女子様式!C211)</f>
        <v/>
      </c>
    </row>
    <row r="166" spans="7:9">
      <c r="G166" s="36" t="str">
        <f>IF($C166="","",VLOOKUP(基本登録情報!$C$7,登録データ!$I$3:$L$102,3,FALSE))</f>
        <v/>
      </c>
      <c r="I166" s="34" t="str">
        <f>IF(C166="","",女子様式!C214)</f>
        <v/>
      </c>
    </row>
    <row r="167" spans="7:9">
      <c r="G167" s="36" t="str">
        <f>IF($C167="","",VLOOKUP(基本登録情報!$C$7,登録データ!$I$3:$L$102,3,FALSE))</f>
        <v/>
      </c>
      <c r="I167" s="34" t="str">
        <f>IF(C167="","",女子様式!C217)</f>
        <v/>
      </c>
    </row>
    <row r="168" spans="7:9">
      <c r="G168" s="36" t="str">
        <f>IF($C168="","",VLOOKUP(基本登録情報!$C$7,登録データ!$I$3:$L$102,3,FALSE))</f>
        <v/>
      </c>
      <c r="I168" s="34" t="str">
        <f>IF(C168="","",女子様式!C220)</f>
        <v/>
      </c>
    </row>
    <row r="169" spans="7:9">
      <c r="G169" s="36" t="str">
        <f>IF($C169="","",VLOOKUP(基本登録情報!$C$7,登録データ!$I$3:$L$102,3,FALSE))</f>
        <v/>
      </c>
      <c r="I169" s="34" t="str">
        <f>IF(C169="","",女子様式!C223)</f>
        <v/>
      </c>
    </row>
    <row r="170" spans="7:9">
      <c r="G170" s="36" t="str">
        <f>IF($C170="","",VLOOKUP(基本登録情報!$C$7,登録データ!$I$3:$L$102,3,FALSE))</f>
        <v/>
      </c>
      <c r="I170" s="34" t="str">
        <f>IF(C170="","",女子様式!C226)</f>
        <v/>
      </c>
    </row>
    <row r="171" spans="7:9">
      <c r="G171" s="36" t="str">
        <f>IF($C171="","",VLOOKUP(基本登録情報!$C$7,登録データ!$I$3:$L$102,3,FALSE))</f>
        <v/>
      </c>
      <c r="I171" s="34" t="str">
        <f>IF(C171="","",女子様式!C229)</f>
        <v/>
      </c>
    </row>
    <row r="172" spans="7:9">
      <c r="G172" s="36" t="str">
        <f>IF($C172="","",VLOOKUP(基本登録情報!$C$7,登録データ!$I$3:$L$102,3,FALSE))</f>
        <v/>
      </c>
      <c r="I172" s="34" t="str">
        <f>IF(C172="","",女子様式!C232)</f>
        <v/>
      </c>
    </row>
    <row r="173" spans="7:9">
      <c r="G173" s="36" t="str">
        <f>IF($C173="","",VLOOKUP(基本登録情報!$C$7,登録データ!$I$3:$L$102,3,FALSE))</f>
        <v/>
      </c>
      <c r="I173" s="34" t="str">
        <f>IF(C173="","",女子様式!C235)</f>
        <v/>
      </c>
    </row>
    <row r="174" spans="7:9">
      <c r="G174" s="36" t="str">
        <f>IF($C174="","",VLOOKUP(基本登録情報!$C$7,登録データ!$I$3:$L$102,3,FALSE))</f>
        <v/>
      </c>
      <c r="I174" s="34" t="str">
        <f>IF(C174="","",女子様式!C238)</f>
        <v/>
      </c>
    </row>
    <row r="175" spans="7:9">
      <c r="G175" s="36" t="str">
        <f>IF($C175="","",VLOOKUP(基本登録情報!$C$7,登録データ!$I$3:$L$102,3,FALSE))</f>
        <v/>
      </c>
      <c r="I175" s="34" t="str">
        <f>IF(C175="","",女子様式!C241)</f>
        <v/>
      </c>
    </row>
    <row r="176" spans="7:9">
      <c r="G176" s="36" t="str">
        <f>IF($C176="","",VLOOKUP(基本登録情報!$C$7,登録データ!$I$3:$L$102,3,FALSE))</f>
        <v/>
      </c>
      <c r="I176" s="34" t="str">
        <f>IF(C176="","",女子様式!C244)</f>
        <v/>
      </c>
    </row>
    <row r="177" spans="7:9">
      <c r="G177" s="36" t="str">
        <f>IF($C177="","",VLOOKUP(基本登録情報!$C$7,登録データ!$I$3:$L$102,3,FALSE))</f>
        <v/>
      </c>
      <c r="I177" s="34" t="str">
        <f>IF(C177="","",女子様式!C247)</f>
        <v/>
      </c>
    </row>
    <row r="178" spans="7:9">
      <c r="G178" s="36" t="str">
        <f>IF($C178="","",VLOOKUP(基本登録情報!$C$7,登録データ!$I$3:$L$102,3,FALSE))</f>
        <v/>
      </c>
      <c r="I178" s="34" t="str">
        <f>IF(C178="","",女子様式!C250)</f>
        <v/>
      </c>
    </row>
    <row r="179" spans="7:9">
      <c r="G179" s="36" t="str">
        <f>IF($C179="","",VLOOKUP(基本登録情報!$C$7,登録データ!$I$3:$L$102,3,FALSE))</f>
        <v/>
      </c>
      <c r="I179" s="34" t="str">
        <f>IF(C179="","",女子様式!C253)</f>
        <v/>
      </c>
    </row>
    <row r="180" spans="7:9">
      <c r="G180" s="36" t="str">
        <f>IF($C180="","",VLOOKUP(基本登録情報!$C$7,登録データ!$I$3:$L$102,3,FALSE))</f>
        <v/>
      </c>
      <c r="I180" s="34" t="str">
        <f>IF(C180="","",女子様式!C256)</f>
        <v/>
      </c>
    </row>
    <row r="181" spans="7:9">
      <c r="G181" s="36" t="str">
        <f>IF($C181="","",VLOOKUP(基本登録情報!$C$7,登録データ!$I$3:$L$102,3,FALSE))</f>
        <v/>
      </c>
      <c r="I181" s="34" t="str">
        <f>IF(C181="","",女子様式!C259)</f>
        <v/>
      </c>
    </row>
    <row r="182" spans="7:9">
      <c r="G182" s="36" t="str">
        <f>IF($C182="","",VLOOKUP(基本登録情報!$C$7,登録データ!$I$3:$L$102,3,FALSE))</f>
        <v/>
      </c>
      <c r="I182" s="34" t="str">
        <f>IF(C182="","",女子様式!C262)</f>
        <v/>
      </c>
    </row>
    <row r="183" spans="7:9">
      <c r="G183" s="36" t="str">
        <f>IF($C183="","",VLOOKUP(基本登録情報!$C$7,登録データ!$I$3:$L$102,3,FALSE))</f>
        <v/>
      </c>
      <c r="I183" s="34" t="str">
        <f>IF(C183="","",女子様式!C265)</f>
        <v/>
      </c>
    </row>
    <row r="184" spans="7:9">
      <c r="G184" s="36" t="str">
        <f>IF($C184="","",VLOOKUP(基本登録情報!$C$7,登録データ!$I$3:$L$102,3,FALSE))</f>
        <v/>
      </c>
      <c r="I184" s="34" t="str">
        <f>IF(C184="","",女子様式!C268)</f>
        <v/>
      </c>
    </row>
    <row r="185" spans="7:9">
      <c r="G185" s="36" t="str">
        <f>IF($C185="","",VLOOKUP(基本登録情報!$C$7,登録データ!$I$3:$L$102,3,FALSE))</f>
        <v/>
      </c>
      <c r="I185" s="34" t="str">
        <f>IF(C185="","",女子様式!C271)</f>
        <v/>
      </c>
    </row>
    <row r="186" spans="7:9">
      <c r="G186" s="36" t="str">
        <f>IF($C186="","",VLOOKUP(基本登録情報!$C$7,登録データ!$I$3:$L$102,3,FALSE))</f>
        <v/>
      </c>
      <c r="I186" s="34" t="str">
        <f>IF(C186="","",女子様式!C274)</f>
        <v/>
      </c>
    </row>
    <row r="187" spans="7:9">
      <c r="G187" s="36" t="str">
        <f>IF($C187="","",VLOOKUP(基本登録情報!$C$7,登録データ!$I$3:$L$102,3,FALSE))</f>
        <v/>
      </c>
      <c r="I187" s="34" t="str">
        <f>IF(C187="","",女子様式!C277)</f>
        <v/>
      </c>
    </row>
    <row r="188" spans="7:9">
      <c r="G188" s="36" t="str">
        <f>IF($C188="","",VLOOKUP(基本登録情報!$C$7,登録データ!$I$3:$L$102,3,FALSE))</f>
        <v/>
      </c>
      <c r="I188" s="34" t="str">
        <f>IF(C188="","",女子様式!C280)</f>
        <v/>
      </c>
    </row>
    <row r="189" spans="7:9">
      <c r="G189" s="36" t="str">
        <f>IF($C189="","",VLOOKUP(基本登録情報!$C$7,登録データ!$I$3:$L$102,3,FALSE))</f>
        <v/>
      </c>
      <c r="I189" s="34" t="str">
        <f>IF(C189="","",女子様式!C283)</f>
        <v/>
      </c>
    </row>
    <row r="190" spans="7:9">
      <c r="G190" s="36" t="str">
        <f>IF($C190="","",VLOOKUP(基本登録情報!$C$7,登録データ!$I$3:$L$102,3,FALSE))</f>
        <v/>
      </c>
      <c r="I190" s="34" t="str">
        <f>IF(C190="","",女子様式!C286)</f>
        <v/>
      </c>
    </row>
    <row r="191" spans="7:9">
      <c r="G191" s="36" t="str">
        <f>IF($C191="","",VLOOKUP(基本登録情報!$C$7,登録データ!$I$3:$L$102,3,FALSE))</f>
        <v/>
      </c>
      <c r="I191" s="34" t="str">
        <f>IF(C191="","",女子様式!C289)</f>
        <v/>
      </c>
    </row>
    <row r="192" spans="7:9">
      <c r="G192" s="36" t="str">
        <f>IF($C192="","",VLOOKUP(基本登録情報!$C$7,登録データ!$I$3:$L$102,3,FALSE))</f>
        <v/>
      </c>
      <c r="I192" s="34" t="str">
        <f>IF(C192="","",女子様式!C292)</f>
        <v/>
      </c>
    </row>
    <row r="193" spans="7:9">
      <c r="G193" s="36" t="str">
        <f>IF($C193="","",VLOOKUP(基本登録情報!$C$7,登録データ!$I$3:$L$102,3,FALSE))</f>
        <v/>
      </c>
      <c r="I193" s="34" t="str">
        <f>IF(C193="","",女子様式!C295)</f>
        <v/>
      </c>
    </row>
    <row r="194" spans="7:9">
      <c r="G194" s="36" t="str">
        <f>IF($C194="","",VLOOKUP(基本登録情報!$C$7,登録データ!$I$3:$L$102,3,FALSE))</f>
        <v/>
      </c>
      <c r="I194" s="34" t="str">
        <f>IF(C194="","",女子様式!C298)</f>
        <v/>
      </c>
    </row>
    <row r="195" spans="7:9">
      <c r="G195" s="36" t="str">
        <f>IF($C195="","",VLOOKUP(基本登録情報!$C$7,登録データ!$I$3:$L$102,3,FALSE))</f>
        <v/>
      </c>
      <c r="I195" s="34" t="str">
        <f>IF(C195="","",女子様式!C301)</f>
        <v/>
      </c>
    </row>
    <row r="196" spans="7:9">
      <c r="G196" s="36" t="str">
        <f>IF($C196="","",VLOOKUP(基本登録情報!$C$7,登録データ!$I$3:$L$102,3,FALSE))</f>
        <v/>
      </c>
      <c r="I196" s="34" t="str">
        <f>IF(C196="","",女子様式!C304)</f>
        <v/>
      </c>
    </row>
    <row r="197" spans="7:9">
      <c r="G197" s="36" t="str">
        <f>IF($C197="","",VLOOKUP(基本登録情報!$C$7,登録データ!$I$3:$L$102,3,FALSE))</f>
        <v/>
      </c>
      <c r="I197" s="34" t="str">
        <f>IF(C197="","",女子様式!C307)</f>
        <v/>
      </c>
    </row>
    <row r="198" spans="7:9">
      <c r="G198" s="36" t="str">
        <f>IF($C198="","",VLOOKUP(基本登録情報!$C$7,登録データ!$I$3:$L$102,3,FALSE))</f>
        <v/>
      </c>
      <c r="I198" s="34" t="str">
        <f>IF(C198="","",女子様式!C310)</f>
        <v/>
      </c>
    </row>
    <row r="199" spans="7:9">
      <c r="G199" s="36" t="str">
        <f>IF($C199="","",VLOOKUP(基本登録情報!$C$7,登録データ!$I$3:$L$102,3,FALSE))</f>
        <v/>
      </c>
      <c r="I199" s="34" t="str">
        <f>IF(C199="","",女子様式!C313)</f>
        <v/>
      </c>
    </row>
    <row r="200" spans="7:9">
      <c r="G200" s="36" t="str">
        <f>IF($C200="","",VLOOKUP(基本登録情報!$C$7,登録データ!$I$3:$L$102,3,FALSE))</f>
        <v/>
      </c>
      <c r="I200" s="34" t="str">
        <f>IF(C200="","",女子様式!C316)</f>
        <v/>
      </c>
    </row>
    <row r="201" spans="7:9">
      <c r="G201" s="36" t="str">
        <f>IF($C201="","",VLOOKUP(基本登録情報!$C$7,登録データ!$I$3:$L$102,3,FALSE))</f>
        <v/>
      </c>
      <c r="I201" s="34" t="str">
        <f>IF(C201="","",女子様式!C319)</f>
        <v/>
      </c>
    </row>
    <row r="202" spans="7:9">
      <c r="G202" s="36" t="str">
        <f>IF($C202="","",VLOOKUP(基本登録情報!$C$7,登録データ!$I$3:$L$102,3,FALSE))</f>
        <v/>
      </c>
      <c r="I202" s="34" t="str">
        <f>IF(C202="","",女子様式!C23)</f>
        <v/>
      </c>
    </row>
    <row r="203" spans="7:9">
      <c r="G203" s="36" t="str">
        <f>IF($C203="","",VLOOKUP(基本登録情報!$C$7,登録データ!$I$3:$L$102,3,FALSE))</f>
        <v/>
      </c>
      <c r="I203" s="34" t="str">
        <f>IF(C203="","",女子様式!C26)</f>
        <v/>
      </c>
    </row>
    <row r="204" spans="7:9">
      <c r="G204" s="36" t="str">
        <f>IF($C204="","",VLOOKUP(基本登録情報!$C$7,登録データ!$I$3:$L$102,3,FALSE))</f>
        <v/>
      </c>
      <c r="I204" s="34" t="str">
        <f>IF(C204="","",女子様式!C29)</f>
        <v/>
      </c>
    </row>
    <row r="205" spans="7:9">
      <c r="G205" s="36" t="str">
        <f>IF($C205="","",VLOOKUP(基本登録情報!$C$7,登録データ!$I$3:$L$102,3,FALSE))</f>
        <v/>
      </c>
      <c r="I205" s="34" t="str">
        <f>IF(C205="","",女子様式!C32)</f>
        <v/>
      </c>
    </row>
    <row r="206" spans="7:9">
      <c r="G206" s="36" t="str">
        <f>IF($C206="","",VLOOKUP(基本登録情報!$C$7,登録データ!$I$3:$L$102,3,FALSE))</f>
        <v/>
      </c>
      <c r="I206" s="34" t="str">
        <f>IF(C206="","",女子様式!C35)</f>
        <v/>
      </c>
    </row>
    <row r="207" spans="7:9">
      <c r="G207" s="36" t="str">
        <f>IF($C207="","",VLOOKUP(基本登録情報!$C$7,登録データ!$I$3:$L$102,3,FALSE))</f>
        <v/>
      </c>
      <c r="I207" s="34" t="str">
        <f>IF(C207="","",女子様式!C38)</f>
        <v/>
      </c>
    </row>
    <row r="208" spans="7:9">
      <c r="G208" s="36" t="str">
        <f>IF($C208="","",VLOOKUP(基本登録情報!$C$7,登録データ!$I$3:$L$102,3,FALSE))</f>
        <v/>
      </c>
      <c r="I208" s="34" t="str">
        <f>IF(C208="","",女子様式!C41)</f>
        <v/>
      </c>
    </row>
    <row r="209" spans="7:9">
      <c r="G209" s="36" t="str">
        <f>IF($C209="","",VLOOKUP(基本登録情報!$C$7,登録データ!$I$3:$L$102,3,FALSE))</f>
        <v/>
      </c>
      <c r="I209" s="34" t="str">
        <f>IF(C209="","",女子様式!C44)</f>
        <v/>
      </c>
    </row>
    <row r="210" spans="7:9">
      <c r="G210" s="36" t="str">
        <f>IF($C210="","",VLOOKUP(基本登録情報!$C$7,登録データ!$I$3:$L$102,3,FALSE))</f>
        <v/>
      </c>
      <c r="I210" s="34" t="str">
        <f>IF(C210="","",女子様式!C47)</f>
        <v/>
      </c>
    </row>
    <row r="211" spans="7:9">
      <c r="G211" s="36" t="str">
        <f>IF($C211="","",VLOOKUP(基本登録情報!$C$7,登録データ!$I$3:$L$102,3,FALSE))</f>
        <v/>
      </c>
      <c r="I211" s="34" t="str">
        <f>IF(C211="","",女子様式!C50)</f>
        <v/>
      </c>
    </row>
    <row r="212" spans="7:9">
      <c r="G212" s="36" t="str">
        <f>IF($C212="","",VLOOKUP(基本登録情報!$C$7,登録データ!$I$3:$L$102,3,FALSE))</f>
        <v/>
      </c>
      <c r="I212" s="34" t="str">
        <f>IF(C212="","",女子様式!C53)</f>
        <v/>
      </c>
    </row>
    <row r="213" spans="7:9">
      <c r="G213" s="36" t="str">
        <f>IF($C213="","",VLOOKUP(基本登録情報!$C$7,登録データ!$I$3:$L$102,3,FALSE))</f>
        <v/>
      </c>
      <c r="I213" s="34" t="str">
        <f>IF(C213="","",女子様式!C56)</f>
        <v/>
      </c>
    </row>
    <row r="214" spans="7:9">
      <c r="G214" s="36" t="str">
        <f>IF($C214="","",VLOOKUP(基本登録情報!$C$7,登録データ!$I$3:$L$102,3,FALSE))</f>
        <v/>
      </c>
      <c r="I214" s="34" t="str">
        <f>IF(C214="","",女子様式!C59)</f>
        <v/>
      </c>
    </row>
    <row r="215" spans="7:9">
      <c r="G215" s="36" t="str">
        <f>IF($C215="","",VLOOKUP(基本登録情報!$C$7,登録データ!$I$3:$L$102,3,FALSE))</f>
        <v/>
      </c>
      <c r="I215" s="34" t="str">
        <f>IF(C215="","",女子様式!C62)</f>
        <v/>
      </c>
    </row>
    <row r="216" spans="7:9">
      <c r="G216" s="36" t="str">
        <f>IF($C216="","",VLOOKUP(基本登録情報!$C$7,登録データ!$I$3:$L$102,3,FALSE))</f>
        <v/>
      </c>
      <c r="I216" s="34" t="str">
        <f>IF(C216="","",女子様式!C65)</f>
        <v/>
      </c>
    </row>
    <row r="217" spans="7:9">
      <c r="G217" s="36" t="str">
        <f>IF($C217="","",VLOOKUP(基本登録情報!$C$7,登録データ!$I$3:$L$102,3,FALSE))</f>
        <v/>
      </c>
      <c r="I217" s="34" t="str">
        <f>IF(C217="","",女子様式!C68)</f>
        <v/>
      </c>
    </row>
    <row r="218" spans="7:9">
      <c r="G218" s="36" t="str">
        <f>IF($C218="","",VLOOKUP(基本登録情報!$C$7,登録データ!$I$3:$L$102,3,FALSE))</f>
        <v/>
      </c>
      <c r="I218" s="34" t="str">
        <f>IF(C218="","",女子様式!C71)</f>
        <v/>
      </c>
    </row>
    <row r="219" spans="7:9">
      <c r="G219" s="36" t="str">
        <f>IF($C219="","",VLOOKUP(基本登録情報!$C$7,登録データ!$I$3:$L$102,3,FALSE))</f>
        <v/>
      </c>
      <c r="I219" s="34" t="str">
        <f>IF(C219="","",女子様式!C74)</f>
        <v/>
      </c>
    </row>
    <row r="220" spans="7:9">
      <c r="G220" s="36" t="str">
        <f>IF($C220="","",VLOOKUP(基本登録情報!$C$7,登録データ!$I$3:$L$102,3,FALSE))</f>
        <v/>
      </c>
      <c r="I220" s="34" t="str">
        <f>IF(C220="","",女子様式!C77)</f>
        <v/>
      </c>
    </row>
    <row r="221" spans="7:9">
      <c r="G221" s="36" t="str">
        <f>IF($C221="","",VLOOKUP(基本登録情報!$C$7,登録データ!$I$3:$L$102,3,FALSE))</f>
        <v/>
      </c>
      <c r="I221" s="34" t="str">
        <f>IF(C221="","",女子様式!C80)</f>
        <v/>
      </c>
    </row>
    <row r="222" spans="7:9">
      <c r="G222" s="36" t="str">
        <f>IF($C222="","",VLOOKUP(基本登録情報!$C$7,登録データ!$I$3:$L$102,3,FALSE))</f>
        <v/>
      </c>
      <c r="I222" s="34" t="str">
        <f>IF(C222="","",女子様式!C83)</f>
        <v/>
      </c>
    </row>
    <row r="223" spans="7:9">
      <c r="G223" s="36" t="str">
        <f>IF($C223="","",VLOOKUP(基本登録情報!$C$7,登録データ!$I$3:$L$102,3,FALSE))</f>
        <v/>
      </c>
      <c r="I223" s="34" t="str">
        <f>IF(C223="","",女子様式!C86)</f>
        <v/>
      </c>
    </row>
    <row r="224" spans="7:9">
      <c r="G224" s="36" t="str">
        <f>IF($C224="","",VLOOKUP(基本登録情報!$C$7,登録データ!$I$3:$L$102,3,FALSE))</f>
        <v/>
      </c>
      <c r="I224" s="34" t="str">
        <f>IF(C224="","",女子様式!C89)</f>
        <v/>
      </c>
    </row>
    <row r="225" spans="7:9">
      <c r="G225" s="36" t="str">
        <f>IF($C225="","",VLOOKUP(基本登録情報!$C$7,登録データ!$I$3:$L$102,3,FALSE))</f>
        <v/>
      </c>
      <c r="I225" s="34" t="str">
        <f>IF(C225="","",女子様式!C92)</f>
        <v/>
      </c>
    </row>
    <row r="226" spans="7:9">
      <c r="G226" s="36" t="str">
        <f>IF($C226="","",VLOOKUP(基本登録情報!$C$7,登録データ!$I$3:$L$102,3,FALSE))</f>
        <v/>
      </c>
      <c r="I226" s="34" t="str">
        <f>IF(C226="","",女子様式!C95)</f>
        <v/>
      </c>
    </row>
    <row r="227" spans="7:9">
      <c r="G227" s="36" t="str">
        <f>IF($C227="","",VLOOKUP(基本登録情報!$C$7,登録データ!$I$3:$L$102,3,FALSE))</f>
        <v/>
      </c>
      <c r="I227" s="34" t="str">
        <f>IF(C227="","",女子様式!C98)</f>
        <v/>
      </c>
    </row>
    <row r="228" spans="7:9">
      <c r="G228" s="36" t="str">
        <f>IF($C228="","",VLOOKUP(基本登録情報!$C$7,登録データ!$I$3:$L$102,3,FALSE))</f>
        <v/>
      </c>
      <c r="I228" s="34" t="str">
        <f>IF(C228="","",女子様式!C101)</f>
        <v/>
      </c>
    </row>
    <row r="229" spans="7:9">
      <c r="G229" s="36" t="str">
        <f>IF($C229="","",VLOOKUP(基本登録情報!$C$7,登録データ!$I$3:$L$102,3,FALSE))</f>
        <v/>
      </c>
      <c r="I229" s="34" t="str">
        <f>IF(C229="","",女子様式!C104)</f>
        <v/>
      </c>
    </row>
    <row r="230" spans="7:9">
      <c r="G230" s="36" t="str">
        <f>IF($C230="","",VLOOKUP(基本登録情報!$C$7,登録データ!$I$3:$L$102,3,FALSE))</f>
        <v/>
      </c>
      <c r="I230" s="34" t="str">
        <f>IF(C230="","",女子様式!C107)</f>
        <v/>
      </c>
    </row>
    <row r="231" spans="7:9">
      <c r="G231" s="36" t="str">
        <f>IF($C231="","",VLOOKUP(基本登録情報!$C$7,登録データ!$I$3:$L$102,3,FALSE))</f>
        <v/>
      </c>
      <c r="I231" s="34" t="str">
        <f>IF(C231="","",女子様式!C110)</f>
        <v/>
      </c>
    </row>
    <row r="232" spans="7:9">
      <c r="G232" s="36" t="str">
        <f>IF($C232="","",VLOOKUP(基本登録情報!$C$7,登録データ!$I$3:$L$102,3,FALSE))</f>
        <v/>
      </c>
      <c r="I232" s="34" t="str">
        <f>IF(C232="","",女子様式!C113)</f>
        <v/>
      </c>
    </row>
    <row r="233" spans="7:9">
      <c r="G233" s="36" t="str">
        <f>IF($C233="","",VLOOKUP(基本登録情報!$C$7,登録データ!$I$3:$L$102,3,FALSE))</f>
        <v/>
      </c>
      <c r="I233" s="34" t="str">
        <f>IF(C233="","",女子様式!C116)</f>
        <v/>
      </c>
    </row>
    <row r="234" spans="7:9">
      <c r="G234" s="36" t="str">
        <f>IF($C234="","",VLOOKUP(基本登録情報!$C$7,登録データ!$I$3:$L$102,3,FALSE))</f>
        <v/>
      </c>
      <c r="I234" s="34" t="str">
        <f>IF(C234="","",女子様式!C119)</f>
        <v/>
      </c>
    </row>
    <row r="235" spans="7:9">
      <c r="G235" s="36" t="str">
        <f>IF($C235="","",VLOOKUP(基本登録情報!$C$7,登録データ!$I$3:$L$102,3,FALSE))</f>
        <v/>
      </c>
      <c r="I235" s="34" t="str">
        <f>IF(C235="","",女子様式!C122)</f>
        <v/>
      </c>
    </row>
    <row r="236" spans="7:9">
      <c r="G236" s="36" t="str">
        <f>IF($C236="","",VLOOKUP(基本登録情報!$C$7,登録データ!$I$3:$L$102,3,FALSE))</f>
        <v/>
      </c>
      <c r="I236" s="34" t="str">
        <f>IF(C236="","",女子様式!C125)</f>
        <v/>
      </c>
    </row>
    <row r="237" spans="7:9">
      <c r="G237" s="36" t="str">
        <f>IF($C237="","",VLOOKUP(基本登録情報!$C$7,登録データ!$I$3:$L$102,3,FALSE))</f>
        <v/>
      </c>
      <c r="I237" s="34" t="str">
        <f>IF(C237="","",女子様式!C128)</f>
        <v/>
      </c>
    </row>
    <row r="238" spans="7:9">
      <c r="G238" s="36" t="str">
        <f>IF($C238="","",VLOOKUP(基本登録情報!$C$7,登録データ!$I$3:$L$102,3,FALSE))</f>
        <v/>
      </c>
      <c r="I238" s="34" t="str">
        <f>IF(C238="","",女子様式!C131)</f>
        <v/>
      </c>
    </row>
    <row r="239" spans="7:9">
      <c r="G239" s="36" t="str">
        <f>IF($C239="","",VLOOKUP(基本登録情報!$C$7,登録データ!$I$3:$L$102,3,FALSE))</f>
        <v/>
      </c>
      <c r="I239" s="34" t="str">
        <f>IF(C239="","",女子様式!C134)</f>
        <v/>
      </c>
    </row>
    <row r="240" spans="7:9">
      <c r="G240" s="36" t="str">
        <f>IF($C240="","",VLOOKUP(基本登録情報!$C$7,登録データ!$I$3:$L$102,3,FALSE))</f>
        <v/>
      </c>
      <c r="I240" s="34" t="str">
        <f>IF(C240="","",女子様式!C137)</f>
        <v/>
      </c>
    </row>
    <row r="241" spans="7:9">
      <c r="G241" s="36" t="str">
        <f>IF($C241="","",VLOOKUP(基本登録情報!$C$7,登録データ!$I$3:$L$102,3,FALSE))</f>
        <v/>
      </c>
      <c r="I241" s="34" t="str">
        <f>IF(C241="","",女子様式!C140)</f>
        <v/>
      </c>
    </row>
    <row r="242" spans="7:9">
      <c r="G242" s="36" t="str">
        <f>IF($C242="","",VLOOKUP(基本登録情報!$C$7,登録データ!$I$3:$L$102,3,FALSE))</f>
        <v/>
      </c>
      <c r="I242" s="34" t="str">
        <f>IF(C242="","",女子様式!C143)</f>
        <v/>
      </c>
    </row>
    <row r="243" spans="7:9">
      <c r="G243" s="36" t="str">
        <f>IF($C243="","",VLOOKUP(基本登録情報!$C$7,登録データ!$I$3:$L$102,3,FALSE))</f>
        <v/>
      </c>
      <c r="I243" s="34" t="str">
        <f>IF(C243="","",女子様式!C146)</f>
        <v/>
      </c>
    </row>
    <row r="244" spans="7:9">
      <c r="G244" s="36" t="str">
        <f>IF($C244="","",VLOOKUP(基本登録情報!$C$7,登録データ!$I$3:$L$102,3,FALSE))</f>
        <v/>
      </c>
      <c r="I244" s="34" t="str">
        <f>IF(C244="","",女子様式!C149)</f>
        <v/>
      </c>
    </row>
    <row r="245" spans="7:9">
      <c r="G245" s="36" t="str">
        <f>IF($C245="","",VLOOKUP(基本登録情報!$C$7,登録データ!$I$3:$L$102,3,FALSE))</f>
        <v/>
      </c>
      <c r="I245" s="34" t="str">
        <f>IF(C245="","",女子様式!C152)</f>
        <v/>
      </c>
    </row>
    <row r="246" spans="7:9">
      <c r="G246" s="36" t="str">
        <f>IF($C246="","",VLOOKUP(基本登録情報!$C$7,登録データ!$I$3:$L$102,3,FALSE))</f>
        <v/>
      </c>
      <c r="I246" s="34" t="str">
        <f>IF(C246="","",女子様式!C155)</f>
        <v/>
      </c>
    </row>
    <row r="247" spans="7:9">
      <c r="G247" s="36" t="str">
        <f>IF($C247="","",VLOOKUP(基本登録情報!$C$7,登録データ!$I$3:$L$102,3,FALSE))</f>
        <v/>
      </c>
      <c r="I247" s="34" t="str">
        <f>IF(C247="","",女子様式!C158)</f>
        <v/>
      </c>
    </row>
    <row r="248" spans="7:9">
      <c r="G248" s="36" t="str">
        <f>IF($C248="","",VLOOKUP(基本登録情報!$C$7,登録データ!$I$3:$L$102,3,FALSE))</f>
        <v/>
      </c>
      <c r="I248" s="34" t="str">
        <f>IF(C248="","",女子様式!C161)</f>
        <v/>
      </c>
    </row>
    <row r="249" spans="7:9">
      <c r="G249" s="36" t="str">
        <f>IF($C249="","",VLOOKUP(基本登録情報!$C$7,登録データ!$I$3:$L$102,3,FALSE))</f>
        <v/>
      </c>
      <c r="I249" s="34" t="str">
        <f>IF(C249="","",女子様式!C164)</f>
        <v/>
      </c>
    </row>
    <row r="250" spans="7:9">
      <c r="G250" s="36" t="str">
        <f>IF($C250="","",VLOOKUP(基本登録情報!$C$7,登録データ!$I$3:$L$102,3,FALSE))</f>
        <v/>
      </c>
      <c r="I250" s="34" t="str">
        <f>IF(C250="","",女子様式!C167)</f>
        <v/>
      </c>
    </row>
    <row r="251" spans="7:9">
      <c r="G251" s="36" t="str">
        <f>IF($C251="","",VLOOKUP(基本登録情報!$C$7,登録データ!$I$3:$L$102,3,FALSE))</f>
        <v/>
      </c>
      <c r="I251" s="34" t="str">
        <f>IF(C251="","",女子様式!C170)</f>
        <v/>
      </c>
    </row>
    <row r="252" spans="7:9">
      <c r="G252" s="36" t="str">
        <f>IF($C252="","",VLOOKUP(基本登録情報!$C$7,登録データ!$I$3:$L$102,3,FALSE))</f>
        <v/>
      </c>
      <c r="I252" s="34" t="str">
        <f>IF(C252="","",女子様式!C173)</f>
        <v/>
      </c>
    </row>
    <row r="253" spans="7:9">
      <c r="G253" s="36" t="str">
        <f>IF($C253="","",VLOOKUP(基本登録情報!$C$7,登録データ!$I$3:$L$102,3,FALSE))</f>
        <v/>
      </c>
      <c r="I253" s="34" t="str">
        <f>IF(C253="","",女子様式!C176)</f>
        <v/>
      </c>
    </row>
    <row r="254" spans="7:9">
      <c r="G254" s="36" t="str">
        <f>IF($C254="","",VLOOKUP(基本登録情報!$C$7,登録データ!$I$3:$L$102,3,FALSE))</f>
        <v/>
      </c>
      <c r="I254" s="34" t="str">
        <f>IF(C254="","",女子様式!C179)</f>
        <v/>
      </c>
    </row>
    <row r="255" spans="7:9">
      <c r="G255" s="36" t="str">
        <f>IF($C255="","",VLOOKUP(基本登録情報!$C$7,登録データ!$I$3:$L$102,3,FALSE))</f>
        <v/>
      </c>
      <c r="I255" s="34" t="str">
        <f>IF(C255="","",女子様式!C182)</f>
        <v/>
      </c>
    </row>
    <row r="256" spans="7:9">
      <c r="G256" s="36" t="str">
        <f>IF($C256="","",VLOOKUP(基本登録情報!$C$7,登録データ!$I$3:$L$102,3,FALSE))</f>
        <v/>
      </c>
      <c r="I256" s="34" t="str">
        <f>IF(C256="","",女子様式!C185)</f>
        <v/>
      </c>
    </row>
    <row r="257" spans="7:9">
      <c r="G257" s="36" t="str">
        <f>IF($C257="","",VLOOKUP(基本登録情報!$C$7,登録データ!$I$3:$L$102,3,FALSE))</f>
        <v/>
      </c>
      <c r="I257" s="34" t="str">
        <f>IF(C257="","",女子様式!C188)</f>
        <v/>
      </c>
    </row>
    <row r="258" spans="7:9">
      <c r="G258" s="36" t="str">
        <f>IF($C258="","",VLOOKUP(基本登録情報!$C$7,登録データ!$I$3:$L$102,3,FALSE))</f>
        <v/>
      </c>
      <c r="I258" s="34" t="str">
        <f>IF(C258="","",女子様式!C191)</f>
        <v/>
      </c>
    </row>
    <row r="259" spans="7:9">
      <c r="G259" s="36" t="str">
        <f>IF($C259="","",VLOOKUP(基本登録情報!$C$7,登録データ!$I$3:$L$102,3,FALSE))</f>
        <v/>
      </c>
      <c r="I259" s="34" t="str">
        <f>IF(C259="","",女子様式!C194)</f>
        <v/>
      </c>
    </row>
    <row r="260" spans="7:9">
      <c r="G260" s="36" t="str">
        <f>IF($C260="","",VLOOKUP(基本登録情報!$C$7,登録データ!$I$3:$L$102,3,FALSE))</f>
        <v/>
      </c>
      <c r="I260" s="34" t="str">
        <f>IF(C260="","",女子様式!C197)</f>
        <v/>
      </c>
    </row>
    <row r="261" spans="7:9">
      <c r="G261" s="36" t="str">
        <f>IF($C261="","",VLOOKUP(基本登録情報!$C$7,登録データ!$I$3:$L$102,3,FALSE))</f>
        <v/>
      </c>
      <c r="I261" s="34" t="str">
        <f>IF(C261="","",女子様式!C200)</f>
        <v/>
      </c>
    </row>
    <row r="262" spans="7:9">
      <c r="G262" s="36" t="str">
        <f>IF($C262="","",VLOOKUP(基本登録情報!$C$7,登録データ!$I$3:$L$102,3,FALSE))</f>
        <v/>
      </c>
      <c r="I262" s="34" t="str">
        <f>IF(C262="","",女子様式!C203)</f>
        <v/>
      </c>
    </row>
    <row r="263" spans="7:9">
      <c r="G263" s="36" t="str">
        <f>IF($C263="","",VLOOKUP(基本登録情報!$C$7,登録データ!$I$3:$L$102,3,FALSE))</f>
        <v/>
      </c>
      <c r="I263" s="34" t="str">
        <f>IF(C263="","",女子様式!C206)</f>
        <v/>
      </c>
    </row>
    <row r="264" spans="7:9">
      <c r="G264" s="36" t="str">
        <f>IF($C264="","",VLOOKUP(基本登録情報!$C$7,登録データ!$I$3:$L$102,3,FALSE))</f>
        <v/>
      </c>
      <c r="I264" s="34" t="str">
        <f>IF(C264="","",女子様式!C209)</f>
        <v/>
      </c>
    </row>
    <row r="265" spans="7:9">
      <c r="G265" s="36" t="str">
        <f>IF($C265="","",VLOOKUP(基本登録情報!$C$7,登録データ!$I$3:$L$102,3,FALSE))</f>
        <v/>
      </c>
      <c r="I265" s="34" t="str">
        <f>IF(C265="","",女子様式!C212)</f>
        <v/>
      </c>
    </row>
    <row r="266" spans="7:9">
      <c r="G266" s="36" t="str">
        <f>IF($C266="","",VLOOKUP(基本登録情報!$C$7,登録データ!$I$3:$L$102,3,FALSE))</f>
        <v/>
      </c>
      <c r="I266" s="34" t="str">
        <f>IF(C266="","",女子様式!C215)</f>
        <v/>
      </c>
    </row>
    <row r="267" spans="7:9">
      <c r="G267" s="36" t="str">
        <f>IF($C267="","",VLOOKUP(基本登録情報!$C$7,登録データ!$I$3:$L$102,3,FALSE))</f>
        <v/>
      </c>
      <c r="I267" s="34" t="str">
        <f>IF(C267="","",女子様式!C218)</f>
        <v/>
      </c>
    </row>
    <row r="268" spans="7:9">
      <c r="G268" s="36" t="str">
        <f>IF($C268="","",VLOOKUP(基本登録情報!$C$7,登録データ!$I$3:$L$102,3,FALSE))</f>
        <v/>
      </c>
      <c r="I268" s="34" t="str">
        <f>IF(C268="","",女子様式!C221)</f>
        <v/>
      </c>
    </row>
    <row r="269" spans="7:9">
      <c r="G269" s="36" t="str">
        <f>IF($C269="","",VLOOKUP(基本登録情報!$C$7,登録データ!$I$3:$L$102,3,FALSE))</f>
        <v/>
      </c>
      <c r="I269" s="34" t="str">
        <f>IF(C269="","",女子様式!C224)</f>
        <v/>
      </c>
    </row>
    <row r="270" spans="7:9">
      <c r="G270" s="36" t="str">
        <f>IF($C270="","",VLOOKUP(基本登録情報!$C$7,登録データ!$I$3:$L$102,3,FALSE))</f>
        <v/>
      </c>
      <c r="I270" s="34" t="str">
        <f>IF(C270="","",女子様式!C227)</f>
        <v/>
      </c>
    </row>
    <row r="271" spans="7:9">
      <c r="G271" s="36" t="str">
        <f>IF($C271="","",VLOOKUP(基本登録情報!$C$7,登録データ!$I$3:$L$102,3,FALSE))</f>
        <v/>
      </c>
      <c r="I271" s="34" t="str">
        <f>IF(C271="","",女子様式!C230)</f>
        <v/>
      </c>
    </row>
    <row r="272" spans="7:9">
      <c r="G272" s="36" t="str">
        <f>IF($C272="","",VLOOKUP(基本登録情報!$C$7,登録データ!$I$3:$L$102,3,FALSE))</f>
        <v/>
      </c>
      <c r="I272" s="34" t="str">
        <f>IF(C272="","",女子様式!C233)</f>
        <v/>
      </c>
    </row>
    <row r="273" spans="7:9">
      <c r="G273" s="36" t="str">
        <f>IF($C273="","",VLOOKUP(基本登録情報!$C$7,登録データ!$I$3:$L$102,3,FALSE))</f>
        <v/>
      </c>
      <c r="I273" s="34" t="str">
        <f>IF(C273="","",女子様式!C236)</f>
        <v/>
      </c>
    </row>
    <row r="274" spans="7:9">
      <c r="G274" s="36" t="str">
        <f>IF($C274="","",VLOOKUP(基本登録情報!$C$7,登録データ!$I$3:$L$102,3,FALSE))</f>
        <v/>
      </c>
      <c r="I274" s="34" t="str">
        <f>IF(C274="","",女子様式!C239)</f>
        <v/>
      </c>
    </row>
    <row r="275" spans="7:9">
      <c r="G275" s="36" t="str">
        <f>IF($C275="","",VLOOKUP(基本登録情報!$C$7,登録データ!$I$3:$L$102,3,FALSE))</f>
        <v/>
      </c>
      <c r="I275" s="34" t="str">
        <f>IF(C275="","",女子様式!C242)</f>
        <v/>
      </c>
    </row>
    <row r="276" spans="7:9">
      <c r="G276" s="36" t="str">
        <f>IF($C276="","",VLOOKUP(基本登録情報!$C$7,登録データ!$I$3:$L$102,3,FALSE))</f>
        <v/>
      </c>
      <c r="I276" s="34" t="str">
        <f>IF(C276="","",女子様式!C245)</f>
        <v/>
      </c>
    </row>
    <row r="277" spans="7:9">
      <c r="G277" s="36" t="str">
        <f>IF($C277="","",VLOOKUP(基本登録情報!$C$7,登録データ!$I$3:$L$102,3,FALSE))</f>
        <v/>
      </c>
      <c r="I277" s="34" t="str">
        <f>IF(C277="","",女子様式!C248)</f>
        <v/>
      </c>
    </row>
    <row r="278" spans="7:9">
      <c r="G278" s="36" t="str">
        <f>IF($C278="","",VLOOKUP(基本登録情報!$C$7,登録データ!$I$3:$L$102,3,FALSE))</f>
        <v/>
      </c>
      <c r="I278" s="34" t="str">
        <f>IF(C278="","",女子様式!C251)</f>
        <v/>
      </c>
    </row>
    <row r="279" spans="7:9">
      <c r="G279" s="36" t="str">
        <f>IF($C279="","",VLOOKUP(基本登録情報!$C$7,登録データ!$I$3:$L$102,3,FALSE))</f>
        <v/>
      </c>
      <c r="I279" s="34" t="str">
        <f>IF(C279="","",女子様式!C254)</f>
        <v/>
      </c>
    </row>
    <row r="280" spans="7:9">
      <c r="G280" s="36" t="str">
        <f>IF($C280="","",VLOOKUP(基本登録情報!$C$7,登録データ!$I$3:$L$102,3,FALSE))</f>
        <v/>
      </c>
      <c r="I280" s="34" t="str">
        <f>IF(C280="","",女子様式!C257)</f>
        <v/>
      </c>
    </row>
    <row r="281" spans="7:9">
      <c r="G281" s="36" t="str">
        <f>IF($C281="","",VLOOKUP(基本登録情報!$C$7,登録データ!$I$3:$L$102,3,FALSE))</f>
        <v/>
      </c>
      <c r="I281" s="34" t="str">
        <f>IF(C281="","",女子様式!C260)</f>
        <v/>
      </c>
    </row>
    <row r="282" spans="7:9">
      <c r="G282" s="36" t="str">
        <f>IF($C282="","",VLOOKUP(基本登録情報!$C$7,登録データ!$I$3:$L$102,3,FALSE))</f>
        <v/>
      </c>
      <c r="I282" s="34" t="str">
        <f>IF(C282="","",女子様式!C263)</f>
        <v/>
      </c>
    </row>
    <row r="283" spans="7:9">
      <c r="G283" s="36" t="str">
        <f>IF($C283="","",VLOOKUP(基本登録情報!$C$7,登録データ!$I$3:$L$102,3,FALSE))</f>
        <v/>
      </c>
      <c r="I283" s="34" t="str">
        <f>IF(C283="","",女子様式!C266)</f>
        <v/>
      </c>
    </row>
    <row r="284" spans="7:9">
      <c r="G284" s="36" t="str">
        <f>IF($C284="","",VLOOKUP(基本登録情報!$C$7,登録データ!$I$3:$L$102,3,FALSE))</f>
        <v/>
      </c>
      <c r="I284" s="34" t="str">
        <f>IF(C284="","",女子様式!C269)</f>
        <v/>
      </c>
    </row>
    <row r="285" spans="7:9">
      <c r="G285" s="36" t="str">
        <f>IF($C285="","",VLOOKUP(基本登録情報!$C$7,登録データ!$I$3:$L$102,3,FALSE))</f>
        <v/>
      </c>
      <c r="I285" s="34" t="str">
        <f>IF(C285="","",女子様式!C272)</f>
        <v/>
      </c>
    </row>
    <row r="286" spans="7:9">
      <c r="G286" s="36" t="str">
        <f>IF($C286="","",VLOOKUP(基本登録情報!$C$7,登録データ!$I$3:$L$102,3,FALSE))</f>
        <v/>
      </c>
      <c r="I286" s="34" t="str">
        <f>IF(C286="","",女子様式!C275)</f>
        <v/>
      </c>
    </row>
    <row r="287" spans="7:9">
      <c r="G287" s="36" t="str">
        <f>IF($C287="","",VLOOKUP(基本登録情報!$C$7,登録データ!$I$3:$L$102,3,FALSE))</f>
        <v/>
      </c>
      <c r="I287" s="34" t="str">
        <f>IF(C287="","",女子様式!C278)</f>
        <v/>
      </c>
    </row>
    <row r="288" spans="7:9">
      <c r="G288" s="36" t="str">
        <f>IF($C288="","",VLOOKUP(基本登録情報!$C$7,登録データ!$I$3:$L$102,3,FALSE))</f>
        <v/>
      </c>
      <c r="I288" s="34" t="str">
        <f>IF(C288="","",女子様式!C281)</f>
        <v/>
      </c>
    </row>
    <row r="289" spans="7:9">
      <c r="G289" s="36" t="str">
        <f>IF($C289="","",VLOOKUP(基本登録情報!$C$7,登録データ!$I$3:$L$102,3,FALSE))</f>
        <v/>
      </c>
      <c r="I289" s="34" t="str">
        <f>IF(C289="","",女子様式!C284)</f>
        <v/>
      </c>
    </row>
    <row r="290" spans="7:9">
      <c r="G290" s="36" t="str">
        <f>IF($C290="","",VLOOKUP(基本登録情報!$C$7,登録データ!$I$3:$L$102,3,FALSE))</f>
        <v/>
      </c>
      <c r="I290" s="34" t="str">
        <f>IF(C290="","",女子様式!C287)</f>
        <v/>
      </c>
    </row>
    <row r="291" spans="7:9">
      <c r="G291" s="36" t="str">
        <f>IF($C291="","",VLOOKUP(基本登録情報!$C$7,登録データ!$I$3:$L$102,3,FALSE))</f>
        <v/>
      </c>
      <c r="I291" s="34" t="str">
        <f>IF(C291="","",女子様式!C290)</f>
        <v/>
      </c>
    </row>
    <row r="292" spans="7:9">
      <c r="G292" s="36" t="str">
        <f>IF($C292="","",VLOOKUP(基本登録情報!$C$7,登録データ!$I$3:$L$102,3,FALSE))</f>
        <v/>
      </c>
      <c r="I292" s="34" t="str">
        <f>IF(C292="","",女子様式!C293)</f>
        <v/>
      </c>
    </row>
    <row r="293" spans="7:9">
      <c r="G293" s="36" t="str">
        <f>IF($C293="","",VLOOKUP(基本登録情報!$C$7,登録データ!$I$3:$L$102,3,FALSE))</f>
        <v/>
      </c>
      <c r="I293" s="34" t="str">
        <f>IF(C293="","",女子様式!C296)</f>
        <v/>
      </c>
    </row>
    <row r="294" spans="7:9">
      <c r="G294" s="36" t="str">
        <f>IF($C294="","",VLOOKUP(基本登録情報!$C$7,登録データ!$I$3:$L$102,3,FALSE))</f>
        <v/>
      </c>
      <c r="I294" s="34" t="str">
        <f>IF(C294="","",女子様式!C299)</f>
        <v/>
      </c>
    </row>
    <row r="295" spans="7:9">
      <c r="G295" s="36" t="str">
        <f>IF($C295="","",VLOOKUP(基本登録情報!$C$7,登録データ!$I$3:$L$102,3,FALSE))</f>
        <v/>
      </c>
      <c r="I295" s="34" t="str">
        <f>IF(C295="","",女子様式!C302)</f>
        <v/>
      </c>
    </row>
    <row r="296" spans="7:9">
      <c r="G296" s="36" t="str">
        <f>IF($C296="","",VLOOKUP(基本登録情報!$C$7,登録データ!$I$3:$L$102,3,FALSE))</f>
        <v/>
      </c>
      <c r="I296" s="34" t="str">
        <f>IF(C296="","",女子様式!C305)</f>
        <v/>
      </c>
    </row>
    <row r="297" spans="7:9">
      <c r="G297" s="36" t="str">
        <f>IF($C297="","",VLOOKUP(基本登録情報!$C$7,登録データ!$I$3:$L$102,3,FALSE))</f>
        <v/>
      </c>
      <c r="I297" s="34" t="str">
        <f>IF(C297="","",女子様式!C308)</f>
        <v/>
      </c>
    </row>
    <row r="298" spans="7:9">
      <c r="G298" s="36" t="str">
        <f>IF($C298="","",VLOOKUP(基本登録情報!$C$7,登録データ!$I$3:$L$102,3,FALSE))</f>
        <v/>
      </c>
      <c r="I298" s="34" t="str">
        <f>IF(C298="","",女子様式!C311)</f>
        <v/>
      </c>
    </row>
    <row r="299" spans="7:9">
      <c r="G299" s="36" t="str">
        <f>IF($C299="","",VLOOKUP(基本登録情報!$C$7,登録データ!$I$3:$L$102,3,FALSE))</f>
        <v/>
      </c>
      <c r="I299" s="34" t="str">
        <f>IF(C299="","",女子様式!C314)</f>
        <v/>
      </c>
    </row>
    <row r="300" spans="7:9">
      <c r="G300" s="36" t="str">
        <f>IF($C300="","",VLOOKUP(基本登録情報!$C$7,登録データ!$I$3:$L$102,3,FALSE))</f>
        <v/>
      </c>
      <c r="I300" s="34" t="str">
        <f>IF(C300="","",女子様式!C317)</f>
        <v/>
      </c>
    </row>
    <row r="301" spans="7:9">
      <c r="G301" s="36" t="str">
        <f>IF($C301="","",VLOOKUP(基本登録情報!$C$7,登録データ!$I$3:$L$102,3,FALSE))</f>
        <v/>
      </c>
      <c r="I301" s="34" t="str">
        <f>IF(C301="","",女子様式!C320)</f>
        <v/>
      </c>
    </row>
    <row r="302" spans="7:9">
      <c r="G302" s="36" t="str">
        <f>IF($C302="","",VLOOKUP(基本登録情報!$C$7,登録データ!$I$3:$L$102,3,FALSE))</f>
        <v/>
      </c>
    </row>
    <row r="303" spans="7:9">
      <c r="G303" s="36" t="str">
        <f>IF($C303="","",VLOOKUP(基本登録情報!$C$7,登録データ!$I$3:$L$102,3,FALSE))</f>
        <v/>
      </c>
    </row>
    <row r="304" spans="7:9">
      <c r="G304" s="36" t="str">
        <f>IF($C304="","",VLOOKUP(基本登録情報!$C$7,登録データ!$I$3:$L$102,3,FALSE))</f>
        <v/>
      </c>
    </row>
    <row r="305" spans="7:7">
      <c r="G305" s="36" t="str">
        <f>IF($C305="","",VLOOKUP(基本登録情報!$C$7,登録データ!$I$3:$L$102,3,FALSE))</f>
        <v/>
      </c>
    </row>
    <row r="306" spans="7:7">
      <c r="G306" s="36" t="str">
        <f>IF($C306="","",VLOOKUP(基本登録情報!$C$7,登録データ!$I$3:$L$102,3,FALSE))</f>
        <v/>
      </c>
    </row>
    <row r="307" spans="7:7">
      <c r="G307" s="36" t="str">
        <f>IF($C307="","",VLOOKUP(基本登録情報!$C$7,登録データ!$I$3:$L$102,3,FALSE))</f>
        <v/>
      </c>
    </row>
    <row r="308" spans="7:7">
      <c r="G308" s="36" t="str">
        <f>IF($C308="","",VLOOKUP(基本登録情報!$C$7,登録データ!$I$3:$L$102,3,FALSE))</f>
        <v/>
      </c>
    </row>
    <row r="309" spans="7:7">
      <c r="G309" s="36" t="str">
        <f>IF($C309="","",VLOOKUP(基本登録情報!$C$7,登録データ!$I$3:$L$102,3,FALSE))</f>
        <v/>
      </c>
    </row>
    <row r="310" spans="7:7">
      <c r="G310" s="36" t="str">
        <f>IF($C310="","",VLOOKUP(基本登録情報!$C$7,登録データ!$I$3:$L$102,3,FALSE))</f>
        <v/>
      </c>
    </row>
    <row r="311" spans="7:7">
      <c r="G311" s="36" t="str">
        <f>IF($C311="","",VLOOKUP(基本登録情報!$C$7,登録データ!$I$3:$L$102,3,FALSE))</f>
        <v/>
      </c>
    </row>
    <row r="312" spans="7:7">
      <c r="G312" s="36" t="str">
        <f>IF($C312="","",VLOOKUP(基本登録情報!$C$7,登録データ!$I$3:$L$102,3,FALSE))</f>
        <v/>
      </c>
    </row>
    <row r="313" spans="7:7">
      <c r="G313" s="36" t="str">
        <f>IF($C313="","",VLOOKUP(基本登録情報!$C$7,登録データ!$I$3:$L$102,3,FALSE))</f>
        <v/>
      </c>
    </row>
    <row r="314" spans="7:7">
      <c r="G314" s="36" t="str">
        <f>IF($C314="","",VLOOKUP(基本登録情報!$C$7,登録データ!$I$3:$L$102,3,FALSE))</f>
        <v/>
      </c>
    </row>
    <row r="315" spans="7:7">
      <c r="G315" s="36" t="str">
        <f>IF($C315="","",VLOOKUP(基本登録情報!$C$7,登録データ!$I$3:$L$102,3,FALSE))</f>
        <v/>
      </c>
    </row>
    <row r="316" spans="7:7">
      <c r="G316" s="36" t="str">
        <f>IF($C316="","",VLOOKUP(基本登録情報!$C$7,登録データ!$I$3:$L$102,3,FALSE))</f>
        <v/>
      </c>
    </row>
    <row r="317" spans="7:7">
      <c r="G317" s="36" t="str">
        <f>IF($C317="","",VLOOKUP(基本登録情報!$C$7,登録データ!$I$3:$L$102,3,FALSE))</f>
        <v/>
      </c>
    </row>
    <row r="318" spans="7:7">
      <c r="G318" s="36" t="str">
        <f>IF($C318="","",VLOOKUP(基本登録情報!$C$7,登録データ!$I$3:$L$102,3,FALSE))</f>
        <v/>
      </c>
    </row>
    <row r="319" spans="7:7">
      <c r="G319" s="36" t="str">
        <f>IF($C319="","",VLOOKUP(基本登録情報!$C$7,登録データ!$I$3:$L$102,3,FALSE))</f>
        <v/>
      </c>
    </row>
    <row r="320" spans="7:7">
      <c r="G320" s="36" t="str">
        <f>IF($C320="","",VLOOKUP(基本登録情報!$C$7,登録データ!$I$3:$L$102,3,FALSE))</f>
        <v/>
      </c>
    </row>
    <row r="321" spans="7:7">
      <c r="G321" s="36" t="str">
        <f>IF($C321="","",VLOOKUP(基本登録情報!$C$7,登録データ!$I$3:$L$102,3,FALSE))</f>
        <v/>
      </c>
    </row>
    <row r="322" spans="7:7">
      <c r="G322" s="36" t="str">
        <f>IF($C322="","",VLOOKUP(基本登録情報!$C$7,登録データ!$I$3:$L$102,3,FALSE))</f>
        <v/>
      </c>
    </row>
    <row r="323" spans="7:7">
      <c r="G323" s="36" t="str">
        <f>IF($C323="","",VLOOKUP(基本登録情報!$C$7,登録データ!$I$3:$L$102,3,FALSE))</f>
        <v/>
      </c>
    </row>
    <row r="324" spans="7:7">
      <c r="G324" s="36" t="str">
        <f>IF($C324="","",VLOOKUP(基本登録情報!$C$7,登録データ!$I$3:$L$102,3,FALSE))</f>
        <v/>
      </c>
    </row>
    <row r="325" spans="7:7">
      <c r="G325" s="36" t="str">
        <f>IF($C325="","",VLOOKUP(基本登録情報!$C$7,登録データ!$I$3:$L$102,3,FALSE))</f>
        <v/>
      </c>
    </row>
    <row r="326" spans="7:7">
      <c r="G326" s="36" t="str">
        <f>IF($C326="","",VLOOKUP(基本登録情報!$C$7,登録データ!$I$3:$L$102,3,FALSE))</f>
        <v/>
      </c>
    </row>
    <row r="327" spans="7:7">
      <c r="G327" s="36" t="str">
        <f>IF($C327="","",VLOOKUP(基本登録情報!$C$7,登録データ!$I$3:$L$102,3,FALSE))</f>
        <v/>
      </c>
    </row>
    <row r="328" spans="7:7">
      <c r="G328" s="36" t="str">
        <f>IF($C328="","",VLOOKUP(基本登録情報!$C$7,登録データ!$I$3:$L$102,3,FALSE))</f>
        <v/>
      </c>
    </row>
    <row r="329" spans="7:7">
      <c r="G329" s="36" t="str">
        <f>IF($C329="","",VLOOKUP(基本登録情報!$C$7,登録データ!$I$3:$L$102,3,FALSE))</f>
        <v/>
      </c>
    </row>
    <row r="330" spans="7:7">
      <c r="G330" s="36" t="str">
        <f>IF($C330="","",VLOOKUP(基本登録情報!$C$7,登録データ!$I$3:$L$102,3,FALSE))</f>
        <v/>
      </c>
    </row>
    <row r="331" spans="7:7">
      <c r="G331" s="36" t="str">
        <f>IF($C331="","",VLOOKUP(基本登録情報!$C$7,登録データ!$I$3:$L$102,3,FALSE))</f>
        <v/>
      </c>
    </row>
    <row r="332" spans="7:7">
      <c r="G332" s="36" t="str">
        <f>IF($C332="","",VLOOKUP(基本登録情報!$C$7,登録データ!$I$3:$L$102,3,FALSE))</f>
        <v/>
      </c>
    </row>
    <row r="333" spans="7:7">
      <c r="G333" s="36" t="str">
        <f>IF($C333="","",VLOOKUP(基本登録情報!$C$7,登録データ!$I$3:$L$102,3,FALSE))</f>
        <v/>
      </c>
    </row>
    <row r="334" spans="7:7">
      <c r="G334" s="36" t="str">
        <f>IF($C334="","",VLOOKUP(基本登録情報!$C$7,登録データ!$I$3:$L$102,3,FALSE))</f>
        <v/>
      </c>
    </row>
    <row r="335" spans="7:7">
      <c r="G335" s="36" t="str">
        <f>IF($C335="","",VLOOKUP(基本登録情報!$C$7,登録データ!$I$3:$L$102,3,FALSE))</f>
        <v/>
      </c>
    </row>
    <row r="336" spans="7:7">
      <c r="G336" s="36" t="str">
        <f>IF($C336="","",VLOOKUP(基本登録情報!$C$7,登録データ!$I$3:$L$102,3,FALSE))</f>
        <v/>
      </c>
    </row>
    <row r="337" spans="7:7">
      <c r="G337" s="36" t="str">
        <f>IF($C337="","",VLOOKUP(基本登録情報!$C$7,登録データ!$I$3:$L$102,3,FALSE))</f>
        <v/>
      </c>
    </row>
    <row r="338" spans="7:7">
      <c r="G338" s="36" t="str">
        <f>IF($C338="","",VLOOKUP(基本登録情報!$C$7,登録データ!$I$3:$L$102,3,FALSE))</f>
        <v/>
      </c>
    </row>
    <row r="339" spans="7:7">
      <c r="G339" s="36" t="str">
        <f>IF($C339="","",VLOOKUP(基本登録情報!$C$7,登録データ!$I$3:$L$102,3,FALSE))</f>
        <v/>
      </c>
    </row>
    <row r="340" spans="7:7">
      <c r="G340" s="36" t="str">
        <f>IF($C340="","",VLOOKUP(基本登録情報!$C$7,登録データ!$I$3:$L$102,3,FALSE))</f>
        <v/>
      </c>
    </row>
    <row r="341" spans="7:7">
      <c r="G341" s="36" t="str">
        <f>IF($C341="","",VLOOKUP(基本登録情報!$C$7,登録データ!$I$3:$L$102,3,FALSE))</f>
        <v/>
      </c>
    </row>
    <row r="342" spans="7:7">
      <c r="G342" s="36" t="str">
        <f>IF($C342="","",VLOOKUP(基本登録情報!$C$7,登録データ!$I$3:$L$102,3,FALSE))</f>
        <v/>
      </c>
    </row>
    <row r="343" spans="7:7">
      <c r="G343" s="36" t="str">
        <f>IF($C343="","",VLOOKUP(基本登録情報!$C$7,登録データ!$I$3:$L$102,3,FALSE))</f>
        <v/>
      </c>
    </row>
    <row r="344" spans="7:7">
      <c r="G344" s="36" t="str">
        <f>IF($C344="","",VLOOKUP(基本登録情報!$C$7,登録データ!$I$3:$L$102,3,FALSE))</f>
        <v/>
      </c>
    </row>
    <row r="345" spans="7:7">
      <c r="G345" s="36" t="str">
        <f>IF($C345="","",VLOOKUP(基本登録情報!$C$7,登録データ!$I$3:$L$102,3,FALSE))</f>
        <v/>
      </c>
    </row>
    <row r="346" spans="7:7">
      <c r="G346" s="36" t="str">
        <f>IF($C346="","",VLOOKUP(基本登録情報!$C$7,登録データ!$I$3:$L$102,3,FALSE))</f>
        <v/>
      </c>
    </row>
    <row r="347" spans="7:7">
      <c r="G347" s="36" t="str">
        <f>IF($C347="","",VLOOKUP(基本登録情報!$C$7,登録データ!$I$3:$L$102,3,FALSE))</f>
        <v/>
      </c>
    </row>
    <row r="348" spans="7:7">
      <c r="G348" s="36" t="str">
        <f>IF($C348="","",VLOOKUP(基本登録情報!$C$7,登録データ!$I$3:$L$102,3,FALSE))</f>
        <v/>
      </c>
    </row>
    <row r="349" spans="7:7">
      <c r="G349" s="36" t="str">
        <f>IF($C349="","",VLOOKUP(基本登録情報!$C$7,登録データ!$I$3:$L$102,3,FALSE))</f>
        <v/>
      </c>
    </row>
    <row r="350" spans="7:7">
      <c r="G350" s="36" t="str">
        <f>IF($C350="","",VLOOKUP(基本登録情報!$C$7,登録データ!$I$3:$L$102,3,FALSE))</f>
        <v/>
      </c>
    </row>
    <row r="351" spans="7:7">
      <c r="G351" s="36" t="str">
        <f>IF($C351="","",VLOOKUP(基本登録情報!$C$7,登録データ!$I$3:$L$102,3,FALSE))</f>
        <v/>
      </c>
    </row>
    <row r="352" spans="7:7">
      <c r="G352" s="36" t="str">
        <f>IF($C352="","",VLOOKUP(基本登録情報!$C$7,登録データ!$I$3:$L$102,3,FALSE))</f>
        <v/>
      </c>
    </row>
    <row r="353" spans="7:7">
      <c r="G353" s="36" t="str">
        <f>IF($C353="","",VLOOKUP(基本登録情報!$C$7,登録データ!$I$3:$L$102,3,FALSE))</f>
        <v/>
      </c>
    </row>
    <row r="354" spans="7:7">
      <c r="G354" s="36" t="str">
        <f>IF($C354="","",VLOOKUP(基本登録情報!$C$7,登録データ!$I$3:$L$102,3,FALSE))</f>
        <v/>
      </c>
    </row>
    <row r="355" spans="7:7">
      <c r="G355" s="36" t="str">
        <f>IF($C355="","",VLOOKUP(基本登録情報!$C$7,登録データ!$I$3:$L$102,3,FALSE))</f>
        <v/>
      </c>
    </row>
    <row r="356" spans="7:7">
      <c r="G356" s="36" t="str">
        <f>IF($C356="","",VLOOKUP(基本登録情報!$C$7,登録データ!$I$3:$L$102,3,FALSE))</f>
        <v/>
      </c>
    </row>
    <row r="357" spans="7:7">
      <c r="G357" s="36" t="str">
        <f>IF($C357="","",VLOOKUP(基本登録情報!$C$7,登録データ!$I$3:$L$102,3,FALSE))</f>
        <v/>
      </c>
    </row>
    <row r="358" spans="7:7">
      <c r="G358" s="36" t="str">
        <f>IF($C358="","",VLOOKUP(基本登録情報!$C$7,登録データ!$I$3:$L$102,3,FALSE))</f>
        <v/>
      </c>
    </row>
    <row r="359" spans="7:7">
      <c r="G359" s="36" t="str">
        <f>IF($C359="","",VLOOKUP(基本登録情報!$C$7,登録データ!$I$3:$L$102,3,FALSE))</f>
        <v/>
      </c>
    </row>
    <row r="360" spans="7:7">
      <c r="G360" s="36" t="str">
        <f>IF($C360="","",VLOOKUP(基本登録情報!$C$7,登録データ!$I$3:$L$102,3,FALSE))</f>
        <v/>
      </c>
    </row>
    <row r="361" spans="7:7">
      <c r="G361" s="36" t="str">
        <f>IF($C361="","",VLOOKUP(基本登録情報!$C$7,登録データ!$I$3:$L$102,3,FALSE))</f>
        <v/>
      </c>
    </row>
    <row r="362" spans="7:7">
      <c r="G362" s="36" t="str">
        <f>IF($C362="","",VLOOKUP(基本登録情報!$C$7,登録データ!$I$3:$L$102,3,FALSE))</f>
        <v/>
      </c>
    </row>
    <row r="363" spans="7:7">
      <c r="G363" s="36" t="str">
        <f>IF($C363="","",VLOOKUP(基本登録情報!$C$7,登録データ!$I$3:$L$102,3,FALSE))</f>
        <v/>
      </c>
    </row>
    <row r="364" spans="7:7">
      <c r="G364" s="36" t="str">
        <f>IF($C364="","",VLOOKUP(基本登録情報!$C$7,登録データ!$I$3:$L$102,3,FALSE))</f>
        <v/>
      </c>
    </row>
    <row r="365" spans="7:7">
      <c r="G365" s="36" t="str">
        <f>IF($C365="","",VLOOKUP(基本登録情報!$C$7,登録データ!$I$3:$L$102,3,FALSE))</f>
        <v/>
      </c>
    </row>
    <row r="366" spans="7:7">
      <c r="G366" s="36" t="str">
        <f>IF($C366="","",VLOOKUP(基本登録情報!$C$7,登録データ!$I$3:$L$102,3,FALSE))</f>
        <v/>
      </c>
    </row>
    <row r="367" spans="7:7">
      <c r="G367" s="36" t="str">
        <f>IF($C367="","",VLOOKUP(基本登録情報!$C$7,登録データ!$I$3:$L$102,3,FALSE))</f>
        <v/>
      </c>
    </row>
    <row r="368" spans="7:7">
      <c r="G368" s="36" t="str">
        <f>IF($C368="","",VLOOKUP(基本登録情報!$C$7,登録データ!$I$3:$L$102,3,FALSE))</f>
        <v/>
      </c>
    </row>
    <row r="369" spans="7:7">
      <c r="G369" s="36" t="str">
        <f>IF($C369="","",VLOOKUP(基本登録情報!$C$7,登録データ!$I$3:$L$102,3,FALSE))</f>
        <v/>
      </c>
    </row>
    <row r="370" spans="7:7">
      <c r="G370" s="36" t="str">
        <f>IF($C370="","",VLOOKUP(基本登録情報!$C$7,登録データ!$I$3:$L$102,3,FALSE))</f>
        <v/>
      </c>
    </row>
    <row r="371" spans="7:7">
      <c r="G371" s="36" t="str">
        <f>IF($C371="","",VLOOKUP(基本登録情報!$C$7,登録データ!$I$3:$L$102,3,FALSE))</f>
        <v/>
      </c>
    </row>
    <row r="372" spans="7:7">
      <c r="G372" s="36" t="str">
        <f>IF($C372="","",VLOOKUP(基本登録情報!$C$7,登録データ!$I$3:$L$102,3,FALSE))</f>
        <v/>
      </c>
    </row>
    <row r="373" spans="7:7">
      <c r="G373" s="36" t="str">
        <f>IF($C373="","",VLOOKUP(基本登録情報!$C$7,登録データ!$I$3:$L$102,3,FALSE))</f>
        <v/>
      </c>
    </row>
    <row r="374" spans="7:7">
      <c r="G374" s="36" t="str">
        <f>IF($C374="","",VLOOKUP(基本登録情報!$C$7,登録データ!$I$3:$L$102,3,FALSE))</f>
        <v/>
      </c>
    </row>
    <row r="375" spans="7:7">
      <c r="G375" s="36" t="str">
        <f>IF($C375="","",VLOOKUP(基本登録情報!$C$7,登録データ!$I$3:$L$102,3,FALSE))</f>
        <v/>
      </c>
    </row>
    <row r="376" spans="7:7">
      <c r="G376" s="36" t="str">
        <f>IF($C376="","",VLOOKUP(基本登録情報!$C$7,登録データ!$I$3:$L$102,3,FALSE))</f>
        <v/>
      </c>
    </row>
    <row r="377" spans="7:7">
      <c r="G377" s="36" t="str">
        <f>IF($C377="","",VLOOKUP(基本登録情報!$C$7,登録データ!$I$3:$L$102,3,FALSE))</f>
        <v/>
      </c>
    </row>
    <row r="378" spans="7:7">
      <c r="G378" s="36" t="str">
        <f>IF($C378="","",VLOOKUP(基本登録情報!$C$7,登録データ!$I$3:$L$102,3,FALSE))</f>
        <v/>
      </c>
    </row>
    <row r="379" spans="7:7">
      <c r="G379" s="36" t="str">
        <f>IF($C379="","",VLOOKUP(基本登録情報!$C$7,登録データ!$I$3:$L$102,3,FALSE))</f>
        <v/>
      </c>
    </row>
    <row r="380" spans="7:7">
      <c r="G380" s="36" t="str">
        <f>IF($C380="","",VLOOKUP(基本登録情報!$C$7,登録データ!$I$3:$L$102,3,FALSE))</f>
        <v/>
      </c>
    </row>
    <row r="381" spans="7:7">
      <c r="G381" s="36" t="str">
        <f>IF($C381="","",VLOOKUP(基本登録情報!$C$7,登録データ!$I$3:$L$66,3,FALSE))</f>
        <v/>
      </c>
    </row>
    <row r="382" spans="7:7">
      <c r="G382" s="36" t="str">
        <f>IF($C382="","",VLOOKUP(基本登録情報!$C$7,登録データ!$I$3:$L$66,3,FALSE))</f>
        <v/>
      </c>
    </row>
    <row r="383" spans="7:7">
      <c r="G383" s="36" t="str">
        <f>IF($C383="","",VLOOKUP(基本登録情報!$C$7,登録データ!$I$3:$L$66,3,FALSE))</f>
        <v/>
      </c>
    </row>
    <row r="384" spans="7:7">
      <c r="G384" s="36" t="str">
        <f>IF($C384="","",VLOOKUP(基本登録情報!$C$7,登録データ!$I$3:$L$66,3,FALSE))</f>
        <v/>
      </c>
    </row>
    <row r="385" spans="7:7">
      <c r="G385" s="36" t="str">
        <f>IF($C385="","",VLOOKUP(基本登録情報!$C$7,登録データ!$I$3:$L$66,3,FALSE))</f>
        <v/>
      </c>
    </row>
    <row r="386" spans="7:7">
      <c r="G386" s="36" t="str">
        <f>IF($C386="","",VLOOKUP(基本登録情報!$C$7,登録データ!$I$3:$L$66,3,FALSE))</f>
        <v/>
      </c>
    </row>
    <row r="387" spans="7:7">
      <c r="G387" s="36" t="str">
        <f>IF($C387="","",VLOOKUP(基本登録情報!$C$7,登録データ!$I$3:$L$66,3,FALSE))</f>
        <v/>
      </c>
    </row>
    <row r="388" spans="7:7">
      <c r="G388" s="36" t="str">
        <f>IF($C388="","",VLOOKUP(基本登録情報!$C$7,登録データ!$I$3:$L$66,3,FALSE))</f>
        <v/>
      </c>
    </row>
    <row r="389" spans="7:7">
      <c r="G389" s="36" t="str">
        <f>IF($C389="","",VLOOKUP(基本登録情報!$C$7,登録データ!$I$3:$L$66,3,FALSE))</f>
        <v/>
      </c>
    </row>
    <row r="390" spans="7:7">
      <c r="G390" s="36" t="str">
        <f>IF($C390="","",VLOOKUP(基本登録情報!$C$7,登録データ!$I$3:$L$66,3,FALSE))</f>
        <v/>
      </c>
    </row>
    <row r="391" spans="7:7">
      <c r="G391" s="36" t="str">
        <f>IF($C391="","",VLOOKUP(基本登録情報!$C$7,登録データ!$I$3:$L$66,3,FALSE))</f>
        <v/>
      </c>
    </row>
    <row r="392" spans="7:7">
      <c r="G392" s="36" t="str">
        <f>IF($C392="","",VLOOKUP(基本登録情報!$C$7,登録データ!$I$3:$L$66,3,FALSE))</f>
        <v/>
      </c>
    </row>
    <row r="393" spans="7:7">
      <c r="G393" s="36" t="str">
        <f>IF($C393="","",VLOOKUP(基本登録情報!$C$7,登録データ!$I$3:$L$66,3,FALSE))</f>
        <v/>
      </c>
    </row>
    <row r="394" spans="7:7">
      <c r="G394" s="36" t="str">
        <f>IF($C394="","",VLOOKUP(基本登録情報!$C$7,登録データ!$I$3:$L$66,3,FALSE))</f>
        <v/>
      </c>
    </row>
    <row r="395" spans="7:7">
      <c r="G395" s="36" t="str">
        <f>IF($C395="","",VLOOKUP(基本登録情報!$C$7,登録データ!$I$3:$L$66,3,FALSE))</f>
        <v/>
      </c>
    </row>
    <row r="396" spans="7:7">
      <c r="G396" s="36" t="str">
        <f>IF($C396="","",VLOOKUP(基本登録情報!$C$7,登録データ!$I$3:$L$66,3,FALSE))</f>
        <v/>
      </c>
    </row>
    <row r="397" spans="7:7">
      <c r="G397" s="36" t="str">
        <f>IF($C397="","",VLOOKUP(基本登録情報!$C$7,登録データ!$I$3:$L$66,3,FALSE))</f>
        <v/>
      </c>
    </row>
    <row r="398" spans="7:7">
      <c r="G398" s="36" t="str">
        <f>IF($C398="","",VLOOKUP(基本登録情報!$C$7,登録データ!$I$3:$L$66,3,FALSE))</f>
        <v/>
      </c>
    </row>
    <row r="399" spans="7:7">
      <c r="G399" s="36" t="str">
        <f>IF($C399="","",VLOOKUP(基本登録情報!$C$7,登録データ!$I$3:$L$66,3,FALSE))</f>
        <v/>
      </c>
    </row>
    <row r="400" spans="7:7">
      <c r="G400" s="36" t="str">
        <f>IF($C400="","",VLOOKUP(基本登録情報!$C$7,登録データ!$I$3:$L$66,3,FALSE))</f>
        <v/>
      </c>
    </row>
    <row r="401" spans="7:7">
      <c r="G401" s="36" t="str">
        <f>IF($C401="","",VLOOKUP(基本登録情報!$C$7,登録データ!$I$3:$L$66,3,FALSE))</f>
        <v/>
      </c>
    </row>
    <row r="402" spans="7:7">
      <c r="G402" s="36" t="str">
        <f>IF($C402="","",VLOOKUP(基本登録情報!$C$7,登録データ!$I$3:$L$66,3,FALSE))</f>
        <v/>
      </c>
    </row>
    <row r="403" spans="7:7">
      <c r="G403" s="36" t="str">
        <f>IF($C403="","",VLOOKUP(基本登録情報!$C$7,登録データ!$I$3:$L$66,3,FALSE))</f>
        <v/>
      </c>
    </row>
    <row r="404" spans="7:7">
      <c r="G404" s="36" t="str">
        <f>IF($C404="","",VLOOKUP(基本登録情報!$C$7,登録データ!$I$3:$L$66,3,FALSE))</f>
        <v/>
      </c>
    </row>
    <row r="405" spans="7:7">
      <c r="G405" s="36" t="str">
        <f>IF($C405="","",VLOOKUP(基本登録情報!$C$7,登録データ!$I$3:$L$66,3,FALSE))</f>
        <v/>
      </c>
    </row>
    <row r="406" spans="7:7">
      <c r="G406" s="36" t="str">
        <f>IF($C406="","",VLOOKUP(基本登録情報!$C$7,登録データ!$I$3:$L$66,3,FALSE))</f>
        <v/>
      </c>
    </row>
    <row r="407" spans="7:7">
      <c r="G407" s="36" t="str">
        <f>IF($C407="","",VLOOKUP(基本登録情報!$C$7,登録データ!$I$3:$L$66,3,FALSE))</f>
        <v/>
      </c>
    </row>
    <row r="408" spans="7:7">
      <c r="G408" s="36" t="str">
        <f>IF($C408="","",VLOOKUP(基本登録情報!$C$7,登録データ!$I$3:$L$66,3,FALSE))</f>
        <v/>
      </c>
    </row>
    <row r="409" spans="7:7">
      <c r="G409" s="36" t="str">
        <f>IF($C409="","",VLOOKUP(基本登録情報!$C$7,登録データ!$I$3:$L$66,3,FALSE))</f>
        <v/>
      </c>
    </row>
    <row r="410" spans="7:7">
      <c r="G410" s="36" t="str">
        <f>IF($C410="","",VLOOKUP(基本登録情報!$C$7,登録データ!$I$3:$L$66,3,FALSE))</f>
        <v/>
      </c>
    </row>
    <row r="411" spans="7:7">
      <c r="G411" s="36" t="str">
        <f>IF($C411="","",VLOOKUP(基本登録情報!$C$7,登録データ!$I$3:$L$66,3,FALSE))</f>
        <v/>
      </c>
    </row>
    <row r="412" spans="7:7">
      <c r="G412" s="36" t="str">
        <f>IF($C412="","",VLOOKUP(基本登録情報!$C$7,登録データ!$I$3:$L$66,3,FALSE))</f>
        <v/>
      </c>
    </row>
    <row r="413" spans="7:7">
      <c r="G413" s="36" t="str">
        <f>IF($C413="","",VLOOKUP(基本登録情報!$C$7,登録データ!$I$3:$L$66,3,FALSE))</f>
        <v/>
      </c>
    </row>
    <row r="414" spans="7:7">
      <c r="G414" s="36" t="str">
        <f>IF($C414="","",VLOOKUP(基本登録情報!$C$7,登録データ!$I$3:$L$66,3,FALSE))</f>
        <v/>
      </c>
    </row>
    <row r="415" spans="7:7">
      <c r="G415" s="36" t="str">
        <f>IF($C415="","",VLOOKUP(基本登録情報!$C$7,登録データ!$I$3:$L$66,3,FALSE))</f>
        <v/>
      </c>
    </row>
    <row r="416" spans="7:7">
      <c r="G416" s="36" t="str">
        <f>IF($C416="","",VLOOKUP(基本登録情報!$C$7,登録データ!$I$3:$L$66,3,FALSE))</f>
        <v/>
      </c>
    </row>
    <row r="417" spans="7:7">
      <c r="G417" s="36" t="str">
        <f>IF($C417="","",VLOOKUP(基本登録情報!$C$7,登録データ!$I$3:$L$66,3,FALSE))</f>
        <v/>
      </c>
    </row>
    <row r="418" spans="7:7">
      <c r="G418" s="36" t="str">
        <f>IF($C418="","",VLOOKUP(基本登録情報!$C$7,登録データ!$I$3:$L$66,3,FALSE))</f>
        <v/>
      </c>
    </row>
    <row r="419" spans="7:7">
      <c r="G419" s="36" t="str">
        <f>IF($C419="","",VLOOKUP(基本登録情報!$C$7,登録データ!$I$3:$L$66,3,FALSE))</f>
        <v/>
      </c>
    </row>
    <row r="420" spans="7:7">
      <c r="G420" s="36" t="str">
        <f>IF($C420="","",VLOOKUP(基本登録情報!$C$7,登録データ!$I$3:$L$66,3,FALSE))</f>
        <v/>
      </c>
    </row>
    <row r="421" spans="7:7">
      <c r="G421" s="36" t="str">
        <f>IF($C421="","",VLOOKUP(基本登録情報!$C$7,登録データ!$I$3:$L$66,3,FALSE))</f>
        <v/>
      </c>
    </row>
    <row r="422" spans="7:7">
      <c r="G422" s="36" t="str">
        <f>IF($C422="","",VLOOKUP(基本登録情報!$C$7,登録データ!$I$3:$L$66,3,FALSE))</f>
        <v/>
      </c>
    </row>
    <row r="423" spans="7:7">
      <c r="G423" s="36" t="str">
        <f>IF($C423="","",VLOOKUP(基本登録情報!$C$7,登録データ!$I$3:$L$66,3,FALSE))</f>
        <v/>
      </c>
    </row>
    <row r="424" spans="7:7">
      <c r="G424" s="36" t="str">
        <f>IF($C424="","",VLOOKUP(基本登録情報!$C$7,登録データ!$I$3:$L$66,3,FALSE))</f>
        <v/>
      </c>
    </row>
    <row r="425" spans="7:7">
      <c r="G425" s="36" t="str">
        <f>IF($C425="","",VLOOKUP(基本登録情報!$C$7,登録データ!$I$3:$L$66,3,FALSE))</f>
        <v/>
      </c>
    </row>
    <row r="426" spans="7:7">
      <c r="G426" s="36" t="str">
        <f>IF($C426="","",VLOOKUP(基本登録情報!$C$7,登録データ!$I$3:$L$66,3,FALSE))</f>
        <v/>
      </c>
    </row>
    <row r="427" spans="7:7">
      <c r="G427" s="36" t="str">
        <f>IF($C427="","",VLOOKUP(基本登録情報!$C$7,登録データ!$I$3:$L$66,3,FALSE))</f>
        <v/>
      </c>
    </row>
    <row r="428" spans="7:7">
      <c r="G428" s="36" t="str">
        <f>IF($C428="","",VLOOKUP(基本登録情報!$C$7,登録データ!$I$3:$L$66,3,FALSE))</f>
        <v/>
      </c>
    </row>
    <row r="429" spans="7:7">
      <c r="G429" s="36" t="str">
        <f>IF($C429="","",VLOOKUP(基本登録情報!$C$7,登録データ!$I$3:$L$66,3,FALSE))</f>
        <v/>
      </c>
    </row>
    <row r="430" spans="7:7">
      <c r="G430" s="36" t="str">
        <f>IF($C430="","",VLOOKUP(基本登録情報!$C$7,登録データ!$I$3:$L$66,3,FALSE))</f>
        <v/>
      </c>
    </row>
    <row r="431" spans="7:7">
      <c r="G431" s="36" t="str">
        <f>IF($C431="","",VLOOKUP(基本登録情報!$C$7,登録データ!$I$3:$L$66,3,FALSE))</f>
        <v/>
      </c>
    </row>
    <row r="432" spans="7:7">
      <c r="G432" s="36" t="str">
        <f>IF($C432="","",VLOOKUP(基本登録情報!$C$7,登録データ!$I$3:$L$66,3,FALSE))</f>
        <v/>
      </c>
    </row>
    <row r="433" spans="7:7">
      <c r="G433" s="36" t="str">
        <f>IF($C433="","",VLOOKUP(基本登録情報!$C$7,登録データ!$I$3:$L$66,3,FALSE))</f>
        <v/>
      </c>
    </row>
    <row r="434" spans="7:7">
      <c r="G434" s="36" t="str">
        <f>IF($C434="","",VLOOKUP(基本登録情報!$C$7,登録データ!$I$3:$L$66,3,FALSE))</f>
        <v/>
      </c>
    </row>
    <row r="435" spans="7:7">
      <c r="G435" s="36" t="str">
        <f>IF($C435="","",VLOOKUP(基本登録情報!$C$7,登録データ!$I$3:$L$66,3,FALSE))</f>
        <v/>
      </c>
    </row>
    <row r="436" spans="7:7">
      <c r="G436" s="36" t="str">
        <f>IF($C436="","",VLOOKUP(基本登録情報!$C$7,登録データ!$I$3:$L$66,3,FALSE))</f>
        <v/>
      </c>
    </row>
    <row r="437" spans="7:7">
      <c r="G437" s="36" t="str">
        <f>IF($C437="","",VLOOKUP(基本登録情報!$C$7,登録データ!$I$3:$L$66,3,FALSE))</f>
        <v/>
      </c>
    </row>
    <row r="438" spans="7:7">
      <c r="G438" s="36" t="str">
        <f>IF($C438="","",VLOOKUP(基本登録情報!$C$7,登録データ!$I$3:$L$66,3,FALSE))</f>
        <v/>
      </c>
    </row>
    <row r="439" spans="7:7">
      <c r="G439" s="36" t="str">
        <f>IF($C439="","",VLOOKUP(基本登録情報!$C$7,登録データ!$I$3:$L$66,3,FALSE))</f>
        <v/>
      </c>
    </row>
    <row r="440" spans="7:7">
      <c r="G440" s="36" t="str">
        <f>IF($C440="","",VLOOKUP(基本登録情報!$C$7,登録データ!$I$3:$L$66,3,FALSE))</f>
        <v/>
      </c>
    </row>
    <row r="441" spans="7:7">
      <c r="G441" s="36" t="str">
        <f>IF($C441="","",VLOOKUP(基本登録情報!$C$7,登録データ!$I$3:$L$66,3,FALSE))</f>
        <v/>
      </c>
    </row>
    <row r="442" spans="7:7">
      <c r="G442" s="36" t="str">
        <f>IF($C442="","",VLOOKUP(基本登録情報!$C$7,登録データ!$I$3:$L$66,3,FALSE))</f>
        <v/>
      </c>
    </row>
    <row r="443" spans="7:7">
      <c r="G443" s="36" t="str">
        <f>IF($C443="","",VLOOKUP(基本登録情報!$C$7,登録データ!$I$3:$L$66,3,FALSE))</f>
        <v/>
      </c>
    </row>
    <row r="444" spans="7:7">
      <c r="G444" s="36" t="str">
        <f>IF($C444="","",VLOOKUP(基本登録情報!$C$7,登録データ!$I$3:$L$66,3,FALSE))</f>
        <v/>
      </c>
    </row>
    <row r="445" spans="7:7">
      <c r="G445" s="36" t="str">
        <f>IF($C445="","",VLOOKUP(基本登録情報!$C$7,登録データ!$I$3:$L$66,3,FALSE))</f>
        <v/>
      </c>
    </row>
    <row r="446" spans="7:7">
      <c r="G446" s="36" t="str">
        <f>IF($C446="","",VLOOKUP(基本登録情報!$C$7,登録データ!$I$3:$L$66,3,FALSE))</f>
        <v/>
      </c>
    </row>
    <row r="447" spans="7:7">
      <c r="G447" s="36" t="str">
        <f>IF($C447="","",VLOOKUP(基本登録情報!$C$7,登録データ!$I$3:$L$66,3,FALSE))</f>
        <v/>
      </c>
    </row>
    <row r="448" spans="7:7">
      <c r="G448" s="36" t="str">
        <f>IF($C448="","",VLOOKUP(基本登録情報!$C$7,登録データ!$I$3:$L$66,3,FALSE))</f>
        <v/>
      </c>
    </row>
    <row r="449" spans="7:7">
      <c r="G449" s="36" t="str">
        <f>IF($C449="","",VLOOKUP(基本登録情報!$C$7,登録データ!$I$3:$L$66,3,FALSE))</f>
        <v/>
      </c>
    </row>
    <row r="450" spans="7:7">
      <c r="G450" s="36" t="str">
        <f>IF($C450="","",VLOOKUP(基本登録情報!$C$7,登録データ!$I$3:$L$66,3,FALSE))</f>
        <v/>
      </c>
    </row>
    <row r="451" spans="7:7">
      <c r="G451" s="36" t="str">
        <f>IF($C451="","",VLOOKUP(基本登録情報!$C$7,登録データ!$I$3:$L$66,3,FALSE))</f>
        <v/>
      </c>
    </row>
    <row r="452" spans="7:7">
      <c r="G452" s="36" t="str">
        <f>IF($C452="","",VLOOKUP(基本登録情報!$C$7,登録データ!$I$3:$L$66,3,FALSE))</f>
        <v/>
      </c>
    </row>
    <row r="453" spans="7:7">
      <c r="G453" s="36" t="str">
        <f>IF($C453="","",VLOOKUP(基本登録情報!$C$7,登録データ!$I$3:$L$66,3,FALSE))</f>
        <v/>
      </c>
    </row>
    <row r="454" spans="7:7">
      <c r="G454" s="36" t="str">
        <f>IF($C454="","",VLOOKUP(基本登録情報!$C$7,登録データ!$I$3:$L$66,3,FALSE))</f>
        <v/>
      </c>
    </row>
    <row r="455" spans="7:7">
      <c r="G455" s="36" t="str">
        <f>IF($C455="","",VLOOKUP(基本登録情報!$C$7,登録データ!$I$3:$L$66,3,FALSE))</f>
        <v/>
      </c>
    </row>
    <row r="456" spans="7:7">
      <c r="G456" s="36" t="str">
        <f>IF($C456="","",VLOOKUP(基本登録情報!$C$7,登録データ!$I$3:$L$66,3,FALSE))</f>
        <v/>
      </c>
    </row>
    <row r="457" spans="7:7">
      <c r="G457" s="36" t="str">
        <f>IF($C457="","",VLOOKUP(基本登録情報!$C$7,登録データ!$I$3:$L$66,3,FALSE))</f>
        <v/>
      </c>
    </row>
    <row r="458" spans="7:7">
      <c r="G458" s="36" t="str">
        <f>IF($C458="","",VLOOKUP(基本登録情報!$C$7,登録データ!$I$3:$L$66,3,FALSE))</f>
        <v/>
      </c>
    </row>
    <row r="459" spans="7:7">
      <c r="G459" s="36" t="str">
        <f>IF($C459="","",VLOOKUP(基本登録情報!$C$7,登録データ!$I$3:$L$66,3,FALSE))</f>
        <v/>
      </c>
    </row>
    <row r="460" spans="7:7">
      <c r="G460" s="36" t="str">
        <f>IF($C460="","",VLOOKUP(基本登録情報!$C$7,登録データ!$I$3:$L$66,3,FALSE))</f>
        <v/>
      </c>
    </row>
    <row r="461" spans="7:7">
      <c r="G461" s="36" t="str">
        <f>IF($C461="","",VLOOKUP(基本登録情報!$C$7,登録データ!$I$3:$L$66,3,FALSE))</f>
        <v/>
      </c>
    </row>
    <row r="462" spans="7:7">
      <c r="G462" s="36" t="str">
        <f>IF($C462="","",VLOOKUP(基本登録情報!$C$7,登録データ!$I$3:$L$66,3,FALSE))</f>
        <v/>
      </c>
    </row>
    <row r="463" spans="7:7">
      <c r="G463" s="36" t="str">
        <f>IF($C463="","",VLOOKUP(基本登録情報!$C$7,登録データ!$I$3:$L$66,3,FALSE))</f>
        <v/>
      </c>
    </row>
    <row r="464" spans="7:7">
      <c r="G464" s="36" t="str">
        <f>IF($C464="","",VLOOKUP(基本登録情報!$C$7,登録データ!$I$3:$L$66,3,FALSE))</f>
        <v/>
      </c>
    </row>
    <row r="465" spans="7:7">
      <c r="G465" s="36" t="str">
        <f>IF($C465="","",VLOOKUP(基本登録情報!$C$7,登録データ!$I$3:$L$66,3,FALSE))</f>
        <v/>
      </c>
    </row>
    <row r="466" spans="7:7">
      <c r="G466" s="36" t="str">
        <f>IF($C466="","",VLOOKUP(基本登録情報!$C$7,登録データ!$I$3:$L$66,3,FALSE))</f>
        <v/>
      </c>
    </row>
    <row r="467" spans="7:7">
      <c r="G467" s="36" t="str">
        <f>IF($C467="","",VLOOKUP(基本登録情報!$C$7,登録データ!$I$3:$L$66,3,FALSE))</f>
        <v/>
      </c>
    </row>
    <row r="468" spans="7:7">
      <c r="G468" s="36" t="str">
        <f>IF($C468="","",VLOOKUP(基本登録情報!$C$7,登録データ!$I$3:$L$66,3,FALSE))</f>
        <v/>
      </c>
    </row>
    <row r="469" spans="7:7">
      <c r="G469" s="36" t="str">
        <f>IF($C469="","",VLOOKUP(基本登録情報!$C$7,登録データ!$I$3:$L$66,3,FALSE))</f>
        <v/>
      </c>
    </row>
    <row r="470" spans="7:7">
      <c r="G470" s="36" t="str">
        <f>IF($C470="","",VLOOKUP(基本登録情報!$C$7,登録データ!$I$3:$L$66,3,FALSE))</f>
        <v/>
      </c>
    </row>
    <row r="471" spans="7:7">
      <c r="G471" s="36" t="str">
        <f>IF($C471="","",VLOOKUP(基本登録情報!$C$7,登録データ!$I$3:$L$66,3,FALSE))</f>
        <v/>
      </c>
    </row>
    <row r="472" spans="7:7">
      <c r="G472" s="36" t="str">
        <f>IF($C472="","",VLOOKUP(基本登録情報!$C$7,登録データ!$I$3:$L$66,3,FALSE))</f>
        <v/>
      </c>
    </row>
    <row r="473" spans="7:7">
      <c r="G473" s="36" t="str">
        <f>IF($C473="","",VLOOKUP(基本登録情報!$C$7,登録データ!$I$3:$L$66,3,FALSE))</f>
        <v/>
      </c>
    </row>
    <row r="474" spans="7:7">
      <c r="G474" s="36" t="str">
        <f>IF($C474="","",VLOOKUP(基本登録情報!$C$7,登録データ!$I$3:$L$66,3,FALSE))</f>
        <v/>
      </c>
    </row>
    <row r="475" spans="7:7">
      <c r="G475" s="36" t="str">
        <f>IF($C475="","",VLOOKUP(基本登録情報!$C$7,登録データ!$I$3:$L$66,3,FALSE))</f>
        <v/>
      </c>
    </row>
    <row r="476" spans="7:7">
      <c r="G476" s="36" t="str">
        <f>IF($C476="","",VLOOKUP(基本登録情報!$C$7,登録データ!$I$3:$L$66,3,FALSE))</f>
        <v/>
      </c>
    </row>
    <row r="477" spans="7:7">
      <c r="G477" s="36" t="str">
        <f>IF($C477="","",VLOOKUP(基本登録情報!$C$7,登録データ!$I$3:$L$66,3,FALSE))</f>
        <v/>
      </c>
    </row>
    <row r="478" spans="7:7">
      <c r="G478" s="36" t="str">
        <f>IF($C478="","",VLOOKUP(基本登録情報!$C$7,登録データ!$I$3:$L$66,3,FALSE))</f>
        <v/>
      </c>
    </row>
    <row r="479" spans="7:7">
      <c r="G479" s="36" t="str">
        <f>IF($C479="","",VLOOKUP(基本登録情報!$C$7,登録データ!$I$3:$L$66,3,FALSE))</f>
        <v/>
      </c>
    </row>
    <row r="480" spans="7:7">
      <c r="G480" s="36" t="str">
        <f>IF($C480="","",VLOOKUP(基本登録情報!$C$7,登録データ!$I$3:$L$66,3,FALSE))</f>
        <v/>
      </c>
    </row>
    <row r="481" spans="7:7">
      <c r="G481" s="36" t="str">
        <f>IF($C481="","",VLOOKUP(基本登録情報!$C$7,登録データ!$I$3:$L$66,3,FALSE))</f>
        <v/>
      </c>
    </row>
    <row r="482" spans="7:7">
      <c r="G482" s="36" t="str">
        <f>IF($C482="","",VLOOKUP(基本登録情報!$C$7,登録データ!$I$3:$L$66,3,FALSE))</f>
        <v/>
      </c>
    </row>
    <row r="483" spans="7:7">
      <c r="G483" s="36" t="str">
        <f>IF($C483="","",VLOOKUP(基本登録情報!$C$7,登録データ!$I$3:$L$66,3,FALSE))</f>
        <v/>
      </c>
    </row>
    <row r="484" spans="7:7">
      <c r="G484" s="36" t="str">
        <f>IF($C484="","",VLOOKUP(基本登録情報!$C$7,登録データ!$I$3:$L$66,3,FALSE))</f>
        <v/>
      </c>
    </row>
    <row r="485" spans="7:7">
      <c r="G485" s="36" t="str">
        <f>IF($C485="","",VLOOKUP(基本登録情報!$C$7,登録データ!$I$3:$L$66,3,FALSE))</f>
        <v/>
      </c>
    </row>
    <row r="486" spans="7:7">
      <c r="G486" s="36" t="str">
        <f>IF($C486="","",VLOOKUP(基本登録情報!$C$7,登録データ!$I$3:$L$66,3,FALSE))</f>
        <v/>
      </c>
    </row>
    <row r="487" spans="7:7">
      <c r="G487" s="36" t="str">
        <f>IF($C487="","",VLOOKUP(基本登録情報!$C$7,登録データ!$I$3:$L$66,3,FALSE))</f>
        <v/>
      </c>
    </row>
    <row r="488" spans="7:7">
      <c r="G488" s="36" t="str">
        <f>IF($C488="","",VLOOKUP(基本登録情報!$C$7,登録データ!$I$3:$L$66,3,FALSE))</f>
        <v/>
      </c>
    </row>
    <row r="489" spans="7:7">
      <c r="G489" s="36" t="str">
        <f>IF($C489="","",VLOOKUP(基本登録情報!$C$7,登録データ!$I$3:$L$66,3,FALSE))</f>
        <v/>
      </c>
    </row>
    <row r="490" spans="7:7">
      <c r="G490" s="36" t="str">
        <f>IF($C490="","",VLOOKUP(基本登録情報!$C$7,登録データ!$I$3:$L$66,3,FALSE))</f>
        <v/>
      </c>
    </row>
    <row r="491" spans="7:7">
      <c r="G491" s="36" t="str">
        <f>IF($C491="","",VLOOKUP(基本登録情報!$C$7,登録データ!$I$3:$L$66,3,FALSE))</f>
        <v/>
      </c>
    </row>
    <row r="492" spans="7:7">
      <c r="G492" s="36" t="str">
        <f>IF($C492="","",VLOOKUP(基本登録情報!$C$7,登録データ!$I$3:$L$66,3,FALSE))</f>
        <v/>
      </c>
    </row>
    <row r="493" spans="7:7">
      <c r="G493" s="36" t="str">
        <f>IF($C493="","",VLOOKUP(基本登録情報!$C$7,登録データ!$I$3:$L$66,3,FALSE))</f>
        <v/>
      </c>
    </row>
    <row r="494" spans="7:7">
      <c r="G494" s="36" t="str">
        <f>IF($C494="","",VLOOKUP(基本登録情報!$C$7,登録データ!$I$3:$L$66,3,FALSE))</f>
        <v/>
      </c>
    </row>
    <row r="495" spans="7:7">
      <c r="G495" s="36" t="str">
        <f>IF($C495="","",VLOOKUP(基本登録情報!$C$7,登録データ!$I$3:$L$66,3,FALSE))</f>
        <v/>
      </c>
    </row>
    <row r="496" spans="7:7">
      <c r="G496" s="36" t="str">
        <f>IF($C496="","",VLOOKUP(基本登録情報!$C$7,登録データ!$I$3:$L$66,3,FALSE))</f>
        <v/>
      </c>
    </row>
    <row r="497" spans="7:7">
      <c r="G497" s="36" t="str">
        <f>IF($C497="","",VLOOKUP(基本登録情報!$C$7,登録データ!$I$3:$L$66,3,FALSE))</f>
        <v/>
      </c>
    </row>
    <row r="498" spans="7:7">
      <c r="G498" s="36" t="str">
        <f>IF($C498="","",VLOOKUP(基本登録情報!$C$7,登録データ!$I$3:$L$66,3,FALSE))</f>
        <v/>
      </c>
    </row>
    <row r="499" spans="7:7">
      <c r="G499" s="36" t="str">
        <f>IF($C499="","",VLOOKUP(基本登録情報!$C$7,登録データ!$I$3:$L$66,3,FALSE))</f>
        <v/>
      </c>
    </row>
    <row r="500" spans="7:7">
      <c r="G500" s="36" t="str">
        <f>IF($C500="","",VLOOKUP(基本登録情報!$C$7,登録データ!$I$3:$L$66,3,FALSE))</f>
        <v/>
      </c>
    </row>
    <row r="501" spans="7:7">
      <c r="G501" s="36" t="str">
        <f>IF($C501="","",VLOOKUP(基本登録情報!$C$7,登録データ!$I$3:$L$66,3,FALSE))</f>
        <v/>
      </c>
    </row>
    <row r="502" spans="7:7">
      <c r="G502" s="36" t="str">
        <f>IF($C502="","",VLOOKUP(基本登録情報!$C$7,登録データ!$I$3:$L$66,3,FALSE))</f>
        <v/>
      </c>
    </row>
    <row r="503" spans="7:7">
      <c r="G503" s="36" t="str">
        <f>IF($C503="","",VLOOKUP(基本登録情報!$C$7,登録データ!$I$3:$L$66,3,FALSE))</f>
        <v/>
      </c>
    </row>
    <row r="504" spans="7:7">
      <c r="G504" s="36" t="str">
        <f>IF($C504="","",VLOOKUP(基本登録情報!$C$7,登録データ!$I$3:$L$66,3,FALSE))</f>
        <v/>
      </c>
    </row>
    <row r="505" spans="7:7">
      <c r="G505" s="36" t="str">
        <f>IF($C505="","",VLOOKUP(基本登録情報!$C$7,登録データ!$I$3:$L$66,3,FALSE))</f>
        <v/>
      </c>
    </row>
    <row r="506" spans="7:7">
      <c r="G506" s="36" t="str">
        <f>IF($C506="","",VLOOKUP(基本登録情報!$C$7,登録データ!$I$3:$L$66,3,FALSE))</f>
        <v/>
      </c>
    </row>
    <row r="507" spans="7:7">
      <c r="G507" s="36" t="str">
        <f>IF($C507="","",VLOOKUP(基本登録情報!$C$7,登録データ!$I$3:$L$66,3,FALSE))</f>
        <v/>
      </c>
    </row>
    <row r="508" spans="7:7">
      <c r="G508" s="36" t="str">
        <f>IF($C508="","",VLOOKUP(基本登録情報!$C$7,登録データ!$I$3:$L$66,3,FALSE))</f>
        <v/>
      </c>
    </row>
    <row r="509" spans="7:7">
      <c r="G509" s="36" t="str">
        <f>IF($C509="","",VLOOKUP(基本登録情報!$C$7,登録データ!$I$3:$L$66,3,FALSE))</f>
        <v/>
      </c>
    </row>
    <row r="510" spans="7:7">
      <c r="G510" s="36" t="str">
        <f>IF($C510="","",VLOOKUP(基本登録情報!$C$7,登録データ!$I$3:$L$66,3,FALSE))</f>
        <v/>
      </c>
    </row>
    <row r="511" spans="7:7">
      <c r="G511" s="36" t="str">
        <f>IF($C511="","",VLOOKUP(基本登録情報!$C$7,登録データ!$I$3:$L$66,3,FALSE))</f>
        <v/>
      </c>
    </row>
    <row r="512" spans="7:7">
      <c r="G512" s="36" t="str">
        <f>IF($C512="","",VLOOKUP(基本登録情報!$C$7,登録データ!$I$3:$L$66,3,FALSE))</f>
        <v/>
      </c>
    </row>
    <row r="513" spans="7:7">
      <c r="G513" s="36" t="str">
        <f>IF($C513="","",VLOOKUP(基本登録情報!$C$7,登録データ!$I$3:$L$66,3,FALSE))</f>
        <v/>
      </c>
    </row>
    <row r="514" spans="7:7">
      <c r="G514" s="36" t="str">
        <f>IF($C514="","",VLOOKUP(基本登録情報!$C$7,登録データ!$I$3:$L$66,3,FALSE))</f>
        <v/>
      </c>
    </row>
    <row r="515" spans="7:7">
      <c r="G515" s="36" t="str">
        <f>IF($C515="","",VLOOKUP(基本登録情報!$C$7,登録データ!$I$3:$L$66,3,FALSE))</f>
        <v/>
      </c>
    </row>
    <row r="516" spans="7:7">
      <c r="G516" s="36" t="str">
        <f>IF($C516="","",VLOOKUP(基本登録情報!$C$7,登録データ!$I$3:$L$66,3,FALSE))</f>
        <v/>
      </c>
    </row>
    <row r="517" spans="7:7">
      <c r="G517" s="36" t="str">
        <f>IF($C517="","",VLOOKUP(基本登録情報!$C$7,登録データ!$I$3:$L$66,3,FALSE))</f>
        <v/>
      </c>
    </row>
    <row r="518" spans="7:7">
      <c r="G518" s="36" t="str">
        <f>IF($C518="","",VLOOKUP(基本登録情報!$C$7,登録データ!$I$3:$L$66,3,FALSE))</f>
        <v/>
      </c>
    </row>
    <row r="519" spans="7:7">
      <c r="G519" s="36" t="str">
        <f>IF($C519="","",VLOOKUP(基本登録情報!$C$7,登録データ!$I$3:$L$66,3,FALSE))</f>
        <v/>
      </c>
    </row>
    <row r="520" spans="7:7">
      <c r="G520" s="36" t="str">
        <f>IF($C520="","",VLOOKUP(基本登録情報!$C$7,登録データ!$I$3:$L$66,3,FALSE))</f>
        <v/>
      </c>
    </row>
    <row r="521" spans="7:7">
      <c r="G521" s="36" t="str">
        <f>IF($C521="","",VLOOKUP(基本登録情報!$C$7,登録データ!$I$3:$L$66,3,FALSE))</f>
        <v/>
      </c>
    </row>
    <row r="522" spans="7:7">
      <c r="G522" s="36" t="str">
        <f>IF($C522="","",VLOOKUP(基本登録情報!$C$7,登録データ!$I$3:$L$66,3,FALSE))</f>
        <v/>
      </c>
    </row>
    <row r="523" spans="7:7">
      <c r="G523" s="36" t="str">
        <f>IF($C523="","",VLOOKUP(基本登録情報!$C$7,登録データ!$I$3:$L$66,3,FALSE))</f>
        <v/>
      </c>
    </row>
    <row r="524" spans="7:7">
      <c r="G524" s="36" t="str">
        <f>IF($C524="","",VLOOKUP(基本登録情報!$C$7,登録データ!$I$3:$L$66,3,FALSE))</f>
        <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L22"/>
  <sheetViews>
    <sheetView zoomScale="90" zoomScaleNormal="90" workbookViewId="0">
      <selection activeCell="F3" sqref="F3"/>
    </sheetView>
  </sheetViews>
  <sheetFormatPr defaultColWidth="8.875" defaultRowHeight="18.75"/>
  <cols>
    <col min="1" max="1" width="11.625" customWidth="1"/>
    <col min="2" max="5" width="14.5" customWidth="1"/>
    <col min="6" max="6" width="21.375" customWidth="1"/>
    <col min="7" max="7" width="17.875" customWidth="1"/>
    <col min="8" max="8" width="17.5" customWidth="1"/>
    <col min="9" max="9" width="17.625" customWidth="1"/>
    <col min="10" max="10" width="17.5" customWidth="1"/>
    <col min="11" max="11" width="17.875" customWidth="1"/>
    <col min="12" max="12" width="17.5" customWidth="1"/>
  </cols>
  <sheetData>
    <row r="1" spans="1:12">
      <c r="A1" t="s">
        <v>227</v>
      </c>
    </row>
    <row r="2" spans="1:12">
      <c r="A2" t="s">
        <v>210</v>
      </c>
      <c r="B2" t="s">
        <v>211</v>
      </c>
      <c r="C2" t="s">
        <v>212</v>
      </c>
      <c r="D2" t="s">
        <v>228</v>
      </c>
      <c r="E2" t="s">
        <v>215</v>
      </c>
      <c r="F2" t="s">
        <v>464</v>
      </c>
    </row>
    <row r="3" spans="1:12">
      <c r="A3" t="str">
        <f>IF(基本登録情報!C7="","",VLOOKUP(基本登録情報!C7,登録データ!I3:M90,3,FALSE))</f>
        <v/>
      </c>
      <c r="B3" t="str">
        <f>IF(A3="","",VLOOKUP(基本登録情報!C7,登録データ!I3:M90,2,FALSE))</f>
        <v/>
      </c>
      <c r="C3" t="str">
        <f>IF(A3="","",VLOOKUP(基本登録情報!C7,登録データ!I3:M90,1,FALSE))</f>
        <v/>
      </c>
      <c r="D3" t="str">
        <f>IF(A3="","",VLOOKUP(基本登録情報!C7,登録データ!I3:M90,4,FALSE))</f>
        <v/>
      </c>
      <c r="E3" t="str">
        <f>IF(A3="","",VLOOKUP(基本登録情報!C7,登録データ!I3:M90,5,FALSE))</f>
        <v/>
      </c>
      <c r="F3" t="str">
        <f>IF(A3="","",VLOOKUP(基本登録情報!C7,登録データ!I3:N90,6,FALSE))</f>
        <v/>
      </c>
    </row>
    <row r="6" spans="1:12">
      <c r="A6" t="s">
        <v>425</v>
      </c>
    </row>
    <row r="7" spans="1:12">
      <c r="B7" t="s">
        <v>210</v>
      </c>
      <c r="C7" t="s">
        <v>211</v>
      </c>
      <c r="D7" t="s">
        <v>212</v>
      </c>
      <c r="E7" t="s">
        <v>612</v>
      </c>
      <c r="F7" t="s">
        <v>426</v>
      </c>
      <c r="G7" t="s">
        <v>217</v>
      </c>
      <c r="H7" t="s">
        <v>218</v>
      </c>
      <c r="I7" t="s">
        <v>219</v>
      </c>
      <c r="J7" t="s">
        <v>427</v>
      </c>
      <c r="K7" t="s">
        <v>428</v>
      </c>
      <c r="L7" t="s">
        <v>429</v>
      </c>
    </row>
    <row r="8" spans="1:12">
      <c r="A8" t="str">
        <f>IF('様式Ⅱ リレー(男子)'!$C$15="","","4×100mR①")</f>
        <v/>
      </c>
      <c r="B8" t="str">
        <f>IF('様式Ⅱ リレー(男子)'!$C$15="","",A3)</f>
        <v/>
      </c>
      <c r="C8" t="str">
        <f>IF('様式Ⅱ リレー(男子)'!$C$15="","",C3)</f>
        <v/>
      </c>
      <c r="D8" t="str">
        <f>IF('様式Ⅱ リレー(男子)'!$C$15="","",B3)</f>
        <v/>
      </c>
      <c r="E8" t="str">
        <f>IF('様式Ⅱ リレー(男子)'!$C$15="","",F3)</f>
        <v/>
      </c>
      <c r="F8" t="str">
        <f>IF(G8="","",RIGHT('様式Ⅱ リレー(男子)'!D10+100000,5))</f>
        <v/>
      </c>
      <c r="G8" t="str">
        <f>IF('様式Ⅱ リレー(男子)'!C15="","",'様式Ⅱ リレー(男子)'!M15)</f>
        <v/>
      </c>
      <c r="H8" t="str">
        <f>IF('様式Ⅱ リレー(男子)'!C16="","",'様式Ⅱ リレー(男子)'!M16)</f>
        <v/>
      </c>
      <c r="I8" t="str">
        <f>IF('様式Ⅱ リレー(男子)'!C17="","",'様式Ⅱ リレー(男子)'!M17)</f>
        <v/>
      </c>
      <c r="J8" t="str">
        <f>IF('様式Ⅱ リレー(男子)'!C18="","",'様式Ⅱ リレー(男子)'!M18)</f>
        <v/>
      </c>
      <c r="K8" t="str">
        <f>IF('様式Ⅱ リレー(男子)'!C19="","",'様式Ⅱ リレー(男子)'!M19)</f>
        <v/>
      </c>
      <c r="L8" t="str">
        <f>IF('様式Ⅱ リレー(男子)'!C20="","",'様式Ⅱ リレー(男子)'!M20)</f>
        <v/>
      </c>
    </row>
    <row r="9" spans="1:12">
      <c r="A9" t="str">
        <f>IF('様式Ⅱ リレー(男子)'!$C$59="","","4×100mR②")</f>
        <v/>
      </c>
      <c r="B9" t="str">
        <f>IF('様式Ⅱ リレー(男子)'!$C$59="","",A3)</f>
        <v/>
      </c>
      <c r="C9" t="str">
        <f>IF('様式Ⅱ リレー(男子)'!$C$59="","",C3)</f>
        <v/>
      </c>
      <c r="D9" t="str">
        <f>IF('様式Ⅱ リレー(男子)'!$C$59="","",B3)</f>
        <v/>
      </c>
      <c r="E9" t="str">
        <f>IF('様式Ⅱ リレー(男子)'!$C$59="","",F3)</f>
        <v/>
      </c>
      <c r="F9" t="str">
        <f>IF(G9="","",RIGHT('様式Ⅱ リレー(男子)'!D54+100000,5))</f>
        <v/>
      </c>
      <c r="G9" t="str">
        <f>IF('様式Ⅱ リレー(男子)'!C59="","",'様式Ⅱ リレー(男子)'!M59)</f>
        <v/>
      </c>
      <c r="H9" t="str">
        <f>IF('様式Ⅱ リレー(男子)'!C60="","",'様式Ⅱ リレー(男子)'!M60)</f>
        <v/>
      </c>
      <c r="I9" t="str">
        <f>IF('様式Ⅱ リレー(男子)'!C61="","",'様式Ⅱ リレー(男子)'!M61)</f>
        <v/>
      </c>
      <c r="J9" t="str">
        <f>IF('様式Ⅱ リレー(男子)'!C62="","",'様式Ⅱ リレー(男子)'!M62)</f>
        <v/>
      </c>
      <c r="K9" t="str">
        <f>IF('様式Ⅱ リレー(男子)'!C63="","",'様式Ⅱ リレー(男子)'!M63)</f>
        <v/>
      </c>
      <c r="L9" t="str">
        <f>IF('様式Ⅱ リレー(男子)'!C64="","",'様式Ⅱ リレー(男子)'!M64)</f>
        <v/>
      </c>
    </row>
    <row r="10" spans="1:12">
      <c r="A10" t="str">
        <f>IF('様式Ⅱ リレー(男子)'!$C$103="","","4×100mR③")</f>
        <v/>
      </c>
      <c r="B10" t="str">
        <f>IF('様式Ⅱ リレー(男子)'!$C$103="","",A3)</f>
        <v/>
      </c>
      <c r="C10" t="str">
        <f>IF('様式Ⅱ リレー(男子)'!$C$103="","",C3)</f>
        <v/>
      </c>
      <c r="D10" t="str">
        <f>IF('様式Ⅱ リレー(男子)'!$C$103="","",B3)</f>
        <v/>
      </c>
      <c r="E10" t="str">
        <f>IF('様式Ⅱ リレー(男子)'!$C$103="","",F3)</f>
        <v/>
      </c>
      <c r="F10" t="str">
        <f>IF(G10="","",RIGHT('様式Ⅱ リレー(男子)'!D98+100000,5))</f>
        <v/>
      </c>
      <c r="G10" t="str">
        <f>IF('様式Ⅱ リレー(男子)'!C103="","",'様式Ⅱ リレー(男子)'!M103)</f>
        <v/>
      </c>
      <c r="H10" t="str">
        <f>IF('様式Ⅱ リレー(男子)'!C104="","",'様式Ⅱ リレー(男子)'!M104)</f>
        <v/>
      </c>
      <c r="I10" t="str">
        <f>IF('様式Ⅱ リレー(男子)'!C105="","",'様式Ⅱ リレー(男子)'!M105)</f>
        <v/>
      </c>
      <c r="J10" t="str">
        <f>IF('様式Ⅱ リレー(男子)'!C106="","",'様式Ⅱ リレー(男子)'!M106)</f>
        <v/>
      </c>
      <c r="K10" t="str">
        <f>IF('様式Ⅱ リレー(男子)'!C107="","",'様式Ⅱ リレー(男子)'!M107)</f>
        <v/>
      </c>
      <c r="L10" t="str">
        <f>IF('様式Ⅱ リレー(男子)'!C108="","",'様式Ⅱ リレー(男子)'!M108)</f>
        <v/>
      </c>
    </row>
    <row r="11" spans="1:12">
      <c r="A11" t="str">
        <f>IF('様式Ⅱ リレー(男子)'!$C$35="","","4×400mR①")</f>
        <v/>
      </c>
      <c r="B11" t="str">
        <f>IF('様式Ⅱ リレー(男子)'!$C$35="","",A3)</f>
        <v/>
      </c>
      <c r="C11" t="str">
        <f>IF('様式Ⅱ リレー(男子)'!$C$35="","",C3)</f>
        <v/>
      </c>
      <c r="D11" t="str">
        <f>IF('様式Ⅱ リレー(男子)'!$C$35="","",B3)</f>
        <v/>
      </c>
      <c r="E11" t="str">
        <f>IF('様式Ⅱ リレー(男子)'!$C$35="","",F3)</f>
        <v/>
      </c>
      <c r="F11" t="str">
        <f>IF(G11="","",RIGHT('様式Ⅱ リレー(男子)'!D30+100000,5))</f>
        <v/>
      </c>
      <c r="G11" t="str">
        <f>IF('様式Ⅱ リレー(男子)'!C35="","",'様式Ⅱ リレー(男子)'!M35)</f>
        <v/>
      </c>
      <c r="H11" t="str">
        <f>IF('様式Ⅱ リレー(男子)'!C36="","",'様式Ⅱ リレー(男子)'!M36)</f>
        <v/>
      </c>
      <c r="I11" t="str">
        <f>IF('様式Ⅱ リレー(男子)'!C37="","",'様式Ⅱ リレー(男子)'!M37)</f>
        <v/>
      </c>
      <c r="J11" t="str">
        <f>IF('様式Ⅱ リレー(男子)'!C38="","",'様式Ⅱ リレー(男子)'!M38)</f>
        <v/>
      </c>
      <c r="K11" t="str">
        <f>IF('様式Ⅱ リレー(男子)'!C39="","",'様式Ⅱ リレー(男子)'!M39)</f>
        <v/>
      </c>
      <c r="L11" t="str">
        <f>IF('様式Ⅱ リレー(男子)'!C40="","",'様式Ⅱ リレー(男子)'!M40)</f>
        <v/>
      </c>
    </row>
    <row r="12" spans="1:12">
      <c r="A12" t="str">
        <f>IF('様式Ⅱ リレー(男子)'!$C$79="","","4×400mR②")</f>
        <v/>
      </c>
      <c r="B12" t="str">
        <f>IF('様式Ⅱ リレー(男子)'!$C$79="","",A3)</f>
        <v/>
      </c>
      <c r="C12" t="str">
        <f>IF('様式Ⅱ リレー(男子)'!$C$79="","",C3)</f>
        <v/>
      </c>
      <c r="D12" t="str">
        <f>IF('様式Ⅱ リレー(男子)'!$C$79="","",B3)</f>
        <v/>
      </c>
      <c r="E12" t="str">
        <f>IF('様式Ⅱ リレー(男子)'!$C$79="","",F3)</f>
        <v/>
      </c>
      <c r="F12" t="str">
        <f>IF(G12="","",RIGHT('様式Ⅱ リレー(男子)'!D74+100000,5))</f>
        <v/>
      </c>
      <c r="G12" t="str">
        <f>IF('様式Ⅱ リレー(男子)'!C79="","",'様式Ⅱ リレー(男子)'!M79)</f>
        <v/>
      </c>
      <c r="H12" t="str">
        <f>IF('様式Ⅱ リレー(男子)'!C80="","",'様式Ⅱ リレー(男子)'!M80)</f>
        <v/>
      </c>
      <c r="I12" t="str">
        <f>IF('様式Ⅱ リレー(男子)'!C81="","",'様式Ⅱ リレー(男子)'!M81)</f>
        <v/>
      </c>
      <c r="J12" t="str">
        <f>IF('様式Ⅱ リレー(男子)'!C82="","",'様式Ⅱ リレー(男子)'!M82)</f>
        <v/>
      </c>
      <c r="K12" t="str">
        <f>IF('様式Ⅱ リレー(男子)'!C83="","",'様式Ⅱ リレー(男子)'!M83)</f>
        <v/>
      </c>
      <c r="L12" t="str">
        <f>IF('様式Ⅱ リレー(男子)'!C84="","",'様式Ⅱ リレー(男子)'!M84)</f>
        <v/>
      </c>
    </row>
    <row r="13" spans="1:12">
      <c r="A13" t="str">
        <f>IF('様式Ⅱ リレー(男子)'!$C$123="","","4×400mR③")</f>
        <v/>
      </c>
      <c r="B13" t="str">
        <f>IF('様式Ⅱ リレー(男子)'!$C$123="","",A3)</f>
        <v/>
      </c>
      <c r="C13" t="str">
        <f>IF('様式Ⅱ リレー(男子)'!$C$123="","",C3)</f>
        <v/>
      </c>
      <c r="D13" t="str">
        <f>IF('様式Ⅱ リレー(男子)'!$C$123="","",B3)</f>
        <v/>
      </c>
      <c r="E13" t="str">
        <f>IF('様式Ⅱ リレー(男子)'!$C$123="","",F3)</f>
        <v/>
      </c>
      <c r="F13" t="str">
        <f>IF(G13="","",RIGHT('様式Ⅱ リレー(男子)'!D118+100000,5))</f>
        <v/>
      </c>
      <c r="G13" t="str">
        <f>IF('様式Ⅱ リレー(男子)'!C123="","",'様式Ⅱ リレー(男子)'!M123)</f>
        <v/>
      </c>
      <c r="H13" t="str">
        <f>IF('様式Ⅱ リレー(男子)'!C124="","",'様式Ⅱ リレー(男子)'!M124)</f>
        <v/>
      </c>
      <c r="I13" t="str">
        <f>IF('様式Ⅱ リレー(男子)'!C125="","",'様式Ⅱ リレー(男子)'!M125)</f>
        <v/>
      </c>
      <c r="J13" t="str">
        <f>IF('様式Ⅱ リレー(男子)'!C126="","",'様式Ⅱ リレー(男子)'!M126)</f>
        <v/>
      </c>
      <c r="K13" t="str">
        <f>IF('様式Ⅱ リレー(男子)'!C127="","",'様式Ⅱ リレー(男子)'!M127)</f>
        <v/>
      </c>
      <c r="L13" t="str">
        <f>IF('様式Ⅱ リレー(男子)'!C128="","",'様式Ⅱ リレー(男子)'!M128)</f>
        <v/>
      </c>
    </row>
    <row r="15" spans="1:12">
      <c r="A15" t="s">
        <v>432</v>
      </c>
    </row>
    <row r="16" spans="1:12">
      <c r="B16" t="s">
        <v>210</v>
      </c>
      <c r="C16" t="s">
        <v>211</v>
      </c>
      <c r="D16" t="s">
        <v>212</v>
      </c>
      <c r="E16" t="s">
        <v>612</v>
      </c>
      <c r="F16" t="s">
        <v>426</v>
      </c>
      <c r="G16" t="s">
        <v>217</v>
      </c>
      <c r="H16" t="s">
        <v>218</v>
      </c>
      <c r="I16" t="s">
        <v>219</v>
      </c>
      <c r="J16" t="s">
        <v>427</v>
      </c>
      <c r="K16" t="s">
        <v>428</v>
      </c>
      <c r="L16" t="s">
        <v>429</v>
      </c>
    </row>
    <row r="17" spans="1:12">
      <c r="A17" t="str">
        <f>IF('様式Ⅱ リレー(女子)'!$C$15="","","4×100mR①")</f>
        <v/>
      </c>
      <c r="B17" t="str">
        <f>IF('様式Ⅱ リレー(女子)'!$C$15="","",A3)</f>
        <v/>
      </c>
      <c r="C17" t="str">
        <f>IF('様式Ⅱ リレー(女子)'!$C$15="","",C3)</f>
        <v/>
      </c>
      <c r="D17" t="str">
        <f>IF('様式Ⅱ リレー(女子)'!$C$15="","",B3)</f>
        <v/>
      </c>
      <c r="E17" t="str">
        <f>IF('様式Ⅱ リレー(女子)'!$C$15="","",F3)</f>
        <v/>
      </c>
      <c r="F17" t="str">
        <f>IF(G17="","",RIGHT('様式Ⅱ リレー(女子)'!D10+100000,5))</f>
        <v/>
      </c>
      <c r="G17" t="str">
        <f>IF('様式Ⅱ リレー(女子)'!C15="","",'様式Ⅱ リレー(女子)'!M15)</f>
        <v/>
      </c>
      <c r="H17" t="str">
        <f>IF('様式Ⅱ リレー(女子)'!C16="","",'様式Ⅱ リレー(女子)'!M16)</f>
        <v/>
      </c>
      <c r="I17" t="str">
        <f>IF('様式Ⅱ リレー(女子)'!C17="","",'様式Ⅱ リレー(女子)'!M17)</f>
        <v/>
      </c>
      <c r="J17" t="str">
        <f>IF('様式Ⅱ リレー(女子)'!C18="","",'様式Ⅱ リレー(女子)'!M18)</f>
        <v/>
      </c>
      <c r="K17" t="str">
        <f>IF('様式Ⅱ リレー(女子)'!C19="","",'様式Ⅱ リレー(女子)'!M19)</f>
        <v/>
      </c>
      <c r="L17" t="str">
        <f>IF('様式Ⅱ リレー(女子)'!C20="","",'様式Ⅱ リレー(女子)'!M20)</f>
        <v/>
      </c>
    </row>
    <row r="18" spans="1:12">
      <c r="A18" t="str">
        <f>IF('様式Ⅱ リレー(女子)'!$C$58="","","4×100mR②")</f>
        <v/>
      </c>
      <c r="B18" t="str">
        <f>IF('様式Ⅱ リレー(女子)'!$C$58="","",A3)</f>
        <v/>
      </c>
      <c r="C18" t="str">
        <f>IF('様式Ⅱ リレー(女子)'!$C$58="","",C3)</f>
        <v/>
      </c>
      <c r="D18" t="str">
        <f>IF('様式Ⅱ リレー(女子)'!$C$58="","",B3)</f>
        <v/>
      </c>
      <c r="E18" t="str">
        <f>IF('様式Ⅱ リレー(女子)'!$C$58="","",F3)</f>
        <v/>
      </c>
      <c r="F18" t="str">
        <f>IF(G18="","",RIGHT('様式Ⅱ リレー(女子)'!D53+100000,5))</f>
        <v/>
      </c>
      <c r="G18" t="str">
        <f>IF('様式Ⅱ リレー(女子)'!C58="","",'様式Ⅱ リレー(女子)'!M58)</f>
        <v/>
      </c>
      <c r="H18" t="str">
        <f>IF('様式Ⅱ リレー(女子)'!C59="","",'様式Ⅱ リレー(女子)'!M59)</f>
        <v/>
      </c>
      <c r="I18" t="str">
        <f>IF('様式Ⅱ リレー(女子)'!C60="","",'様式Ⅱ リレー(女子)'!M60)</f>
        <v/>
      </c>
      <c r="J18" t="str">
        <f>IF('様式Ⅱ リレー(女子)'!C61="","",'様式Ⅱ リレー(女子)'!M61)</f>
        <v/>
      </c>
      <c r="K18" t="str">
        <f>IF('様式Ⅱ リレー(女子)'!C62="","",'様式Ⅱ リレー(女子)'!M62)</f>
        <v/>
      </c>
      <c r="L18" t="str">
        <f>IF('様式Ⅱ リレー(女子)'!C63="","",'様式Ⅱ リレー(女子)'!M63)</f>
        <v/>
      </c>
    </row>
    <row r="19" spans="1:12">
      <c r="A19" t="str">
        <f>IF('様式Ⅱ リレー(女子)'!$C$101="","","4×100mR③")</f>
        <v/>
      </c>
      <c r="B19" t="str">
        <f>IF('様式Ⅱ リレー(女子)'!$C$101="","",A3)</f>
        <v/>
      </c>
      <c r="C19" t="str">
        <f>IF('様式Ⅱ リレー(女子)'!$C$101="","",C3)</f>
        <v/>
      </c>
      <c r="D19" t="str">
        <f>IF('様式Ⅱ リレー(女子)'!$C$101="","",B3)</f>
        <v/>
      </c>
      <c r="E19" t="str">
        <f>IF('様式Ⅱ リレー(女子)'!$C$101="","",F3)</f>
        <v/>
      </c>
      <c r="F19" t="str">
        <f>IF(G19="","",RIGHT('様式Ⅱ リレー(女子)'!D96+100000,5))</f>
        <v/>
      </c>
      <c r="G19" t="str">
        <f>IF('様式Ⅱ リレー(女子)'!C101="","",'様式Ⅱ リレー(女子)'!M101)</f>
        <v/>
      </c>
      <c r="H19" t="str">
        <f>IF('様式Ⅱ リレー(女子)'!C102="","",'様式Ⅱ リレー(女子)'!M102)</f>
        <v/>
      </c>
      <c r="I19" t="str">
        <f>IF('様式Ⅱ リレー(女子)'!C103="","",'様式Ⅱ リレー(女子)'!M103)</f>
        <v/>
      </c>
      <c r="J19" t="str">
        <f>IF('様式Ⅱ リレー(女子)'!C104="","",'様式Ⅱ リレー(女子)'!M104)</f>
        <v/>
      </c>
      <c r="K19" t="str">
        <f>IF('様式Ⅱ リレー(女子)'!C105="","",'様式Ⅱ リレー(女子)'!M105)</f>
        <v/>
      </c>
      <c r="L19" t="str">
        <f>IF('様式Ⅱ リレー(女子)'!C106="","",'様式Ⅱ リレー(女子)'!M106)</f>
        <v/>
      </c>
    </row>
    <row r="20" spans="1:12">
      <c r="A20" t="str">
        <f>IF('様式Ⅱ リレー(女子)'!$C$34="","","4×400mR①")</f>
        <v/>
      </c>
      <c r="B20" t="str">
        <f>IF('様式Ⅱ リレー(女子)'!$C$34="","",A3)</f>
        <v/>
      </c>
      <c r="C20" t="str">
        <f>IF('様式Ⅱ リレー(女子)'!$C$34="","",C3)</f>
        <v/>
      </c>
      <c r="D20" t="str">
        <f>IF('様式Ⅱ リレー(女子)'!$C$34="","",B3)</f>
        <v/>
      </c>
      <c r="E20" t="str">
        <f>IF('様式Ⅱ リレー(女子)'!$C$34="","",F3)</f>
        <v/>
      </c>
      <c r="F20" t="str">
        <f>IF(G20="","",RIGHT('様式Ⅱ リレー(女子)'!D29+100000,5))</f>
        <v/>
      </c>
      <c r="G20" t="str">
        <f>IF('様式Ⅱ リレー(女子)'!C34="","",'様式Ⅱ リレー(女子)'!M34)</f>
        <v/>
      </c>
      <c r="H20" t="str">
        <f>IF('様式Ⅱ リレー(女子)'!C35="","",'様式Ⅱ リレー(女子)'!M35)</f>
        <v/>
      </c>
      <c r="I20" t="str">
        <f>IF('様式Ⅱ リレー(女子)'!C36="","",'様式Ⅱ リレー(女子)'!M36)</f>
        <v/>
      </c>
      <c r="J20" t="str">
        <f>IF('様式Ⅱ リレー(女子)'!C37="","",'様式Ⅱ リレー(女子)'!M37)</f>
        <v/>
      </c>
      <c r="K20" t="str">
        <f>IF('様式Ⅱ リレー(女子)'!C38="","",'様式Ⅱ リレー(女子)'!M38)</f>
        <v/>
      </c>
      <c r="L20" t="str">
        <f>IF('様式Ⅱ リレー(女子)'!C39="","",'様式Ⅱ リレー(女子)'!M39)</f>
        <v/>
      </c>
    </row>
    <row r="21" spans="1:12">
      <c r="A21" t="str">
        <f>IF('様式Ⅱ リレー(女子)'!$C$77="","","4×400mR②")</f>
        <v/>
      </c>
      <c r="B21" t="str">
        <f>IF('様式Ⅱ リレー(女子)'!$C$77="","",A3)</f>
        <v/>
      </c>
      <c r="C21" t="str">
        <f>IF('様式Ⅱ リレー(女子)'!$C$77="","",C3)</f>
        <v/>
      </c>
      <c r="D21" t="str">
        <f>IF('様式Ⅱ リレー(女子)'!$C$77="","",B3)</f>
        <v/>
      </c>
      <c r="E21" t="str">
        <f>IF('様式Ⅱ リレー(女子)'!$C$77="","",F3)</f>
        <v/>
      </c>
      <c r="F21" t="str">
        <f>IF(G21="","",RIGHT('様式Ⅱ リレー(女子)'!D72+100000,5))</f>
        <v/>
      </c>
      <c r="G21" t="str">
        <f>IF('様式Ⅱ リレー(女子)'!C77="","",'様式Ⅱ リレー(女子)'!M77)</f>
        <v/>
      </c>
      <c r="H21" t="str">
        <f>IF('様式Ⅱ リレー(女子)'!C78="","",'様式Ⅱ リレー(女子)'!M78)</f>
        <v/>
      </c>
      <c r="I21" t="str">
        <f>IF('様式Ⅱ リレー(女子)'!C79="","",'様式Ⅱ リレー(女子)'!M79)</f>
        <v/>
      </c>
      <c r="J21" t="str">
        <f>IF('様式Ⅱ リレー(女子)'!C80="","",'様式Ⅱ リレー(女子)'!M80)</f>
        <v/>
      </c>
      <c r="K21" t="str">
        <f>IF('様式Ⅱ リレー(女子)'!C81="","",'様式Ⅱ リレー(女子)'!M81)</f>
        <v/>
      </c>
      <c r="L21" t="str">
        <f>IF('様式Ⅱ リレー(女子)'!C82="","",'様式Ⅱ リレー(女子)'!M82)</f>
        <v/>
      </c>
    </row>
    <row r="22" spans="1:12">
      <c r="A22" t="str">
        <f>IF('様式Ⅱ リレー(女子)'!$C$120="","","4×400mR③")</f>
        <v/>
      </c>
      <c r="B22" t="str">
        <f>IF('様式Ⅱ リレー(女子)'!$C$120="","",A3)</f>
        <v/>
      </c>
      <c r="C22" t="str">
        <f>IF('様式Ⅱ リレー(女子)'!$C$120="","",C3)</f>
        <v/>
      </c>
      <c r="D22" t="str">
        <f>IF('様式Ⅱ リレー(女子)'!$C$120="","",B3)</f>
        <v/>
      </c>
      <c r="E22" t="str">
        <f>IF('様式Ⅱ リレー(女子)'!$C$120="","",F3)</f>
        <v/>
      </c>
      <c r="F22" t="str">
        <f>IF(G22="","",RIGHT('様式Ⅱ リレー(女子)'!D115+100000,5))</f>
        <v/>
      </c>
      <c r="G22" t="str">
        <f>IF('様式Ⅱ リレー(女子)'!C120="","",'様式Ⅱ リレー(女子)'!M120)</f>
        <v/>
      </c>
      <c r="H22" t="str">
        <f>IF('様式Ⅱ リレー(女子)'!C121="","",'様式Ⅱ リレー(女子)'!M121)</f>
        <v/>
      </c>
      <c r="I22" t="str">
        <f>IF('様式Ⅱ リレー(女子)'!C122="","",'様式Ⅱ リレー(女子)'!M122)</f>
        <v/>
      </c>
      <c r="J22" t="str">
        <f>IF('様式Ⅱ リレー(女子)'!C123="","",'様式Ⅱ リレー(女子)'!M123)</f>
        <v/>
      </c>
      <c r="K22" t="str">
        <f>IF('様式Ⅱ リレー(女子)'!C124="","",'様式Ⅱ リレー(女子)'!M124)</f>
        <v/>
      </c>
      <c r="L22" t="str">
        <f>IF('様式Ⅱ リレー(女子)'!C125="","",'様式Ⅱ リレー(女子)'!M125)</f>
        <v/>
      </c>
    </row>
  </sheetData>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B1:AY621"/>
  <sheetViews>
    <sheetView showGridLines="0" view="pageBreakPreview" zoomScaleSheetLayoutView="100" workbookViewId="0">
      <selection activeCell="AC1" sqref="AC1:AQ1048576"/>
    </sheetView>
  </sheetViews>
  <sheetFormatPr defaultColWidth="9" defaultRowHeight="18.75"/>
  <cols>
    <col min="1" max="1" width="3" style="1" customWidth="1"/>
    <col min="2" max="2" width="9" style="1"/>
    <col min="3" max="3" width="13" style="1" bestFit="1" customWidth="1"/>
    <col min="4" max="5" width="9" style="1"/>
    <col min="6" max="6" width="3" style="1" customWidth="1"/>
    <col min="7" max="7" width="9" style="1"/>
    <col min="8" max="8" width="3" style="1" customWidth="1"/>
    <col min="9" max="9" width="10.875" style="1" customWidth="1"/>
    <col min="10" max="10" width="4.125" style="1" hidden="1" customWidth="1"/>
    <col min="11" max="11" width="4.25" style="1" hidden="1" customWidth="1"/>
    <col min="12" max="14" width="3.5" style="1" customWidth="1"/>
    <col min="15" max="15" width="6.5" style="1" customWidth="1"/>
    <col min="16" max="16" width="9" style="1"/>
    <col min="17" max="21" width="3.5" style="1" customWidth="1"/>
    <col min="22" max="23" width="10.25" style="1" bestFit="1" customWidth="1"/>
    <col min="24" max="28" width="10.625" style="1" customWidth="1"/>
    <col min="29" max="43" width="10.625" style="1" hidden="1" customWidth="1"/>
    <col min="44" max="46" width="14.875" style="1" customWidth="1"/>
    <col min="47" max="47" width="15.625" style="1" customWidth="1"/>
    <col min="48" max="52" width="10.625" style="1" customWidth="1"/>
    <col min="53" max="16384" width="9" style="1"/>
  </cols>
  <sheetData>
    <row r="1" spans="2:42">
      <c r="B1" s="220" t="s">
        <v>638</v>
      </c>
      <c r="C1" s="221"/>
      <c r="D1" s="221"/>
      <c r="E1" s="221"/>
      <c r="F1" s="221"/>
      <c r="G1" s="221"/>
      <c r="H1" s="221"/>
      <c r="I1" s="221"/>
      <c r="J1" s="221"/>
      <c r="K1" s="221"/>
      <c r="L1" s="221"/>
      <c r="M1" s="221"/>
      <c r="N1" s="221"/>
      <c r="O1" s="221"/>
      <c r="P1" s="221"/>
      <c r="Q1" s="221"/>
      <c r="R1" s="221"/>
      <c r="S1" s="221"/>
      <c r="T1" s="221"/>
      <c r="U1" s="221"/>
      <c r="V1" s="74"/>
      <c r="W1" s="74"/>
    </row>
    <row r="2" spans="2:42">
      <c r="B2" s="221"/>
      <c r="C2" s="221"/>
      <c r="D2" s="221"/>
      <c r="E2" s="221"/>
      <c r="F2" s="221"/>
      <c r="G2" s="221"/>
      <c r="H2" s="221"/>
      <c r="I2" s="221"/>
      <c r="J2" s="221"/>
      <c r="K2" s="221"/>
      <c r="L2" s="221"/>
      <c r="M2" s="221"/>
      <c r="N2" s="221"/>
      <c r="O2" s="221"/>
      <c r="P2" s="221"/>
      <c r="Q2" s="221"/>
      <c r="R2" s="221"/>
      <c r="S2" s="221"/>
      <c r="T2" s="221"/>
      <c r="U2" s="221"/>
      <c r="V2" s="74"/>
      <c r="W2" s="74"/>
    </row>
    <row r="4" spans="2:42" ht="19.5" thickBot="1">
      <c r="B4" s="5" t="s">
        <v>249</v>
      </c>
      <c r="C4" s="205" t="str">
        <f>IF(基本登録情報!$C7="","",基本登録情報!$C7)</f>
        <v/>
      </c>
      <c r="D4" s="205"/>
      <c r="E4" s="205"/>
      <c r="I4" s="5" t="s">
        <v>129</v>
      </c>
      <c r="J4" s="206" t="str">
        <f>IF(基本登録情報!$C15="","",基本登録情報!$C15)</f>
        <v/>
      </c>
      <c r="K4" s="206"/>
      <c r="L4" s="206"/>
      <c r="M4" s="206"/>
      <c r="N4" s="206"/>
      <c r="O4" s="28" t="s">
        <v>260</v>
      </c>
      <c r="AA4" s="86"/>
    </row>
    <row r="5" spans="2:42">
      <c r="B5" s="5"/>
      <c r="C5" s="5"/>
      <c r="D5" s="5"/>
      <c r="E5" s="5"/>
      <c r="I5" s="5"/>
      <c r="J5" s="5"/>
      <c r="K5" s="5"/>
      <c r="L5" s="5"/>
      <c r="M5" s="5"/>
      <c r="N5" s="5"/>
      <c r="P5" s="198" t="s">
        <v>171</v>
      </c>
      <c r="Q5" s="191"/>
      <c r="R5" s="191" t="s">
        <v>172</v>
      </c>
      <c r="S5" s="191"/>
      <c r="T5" s="191"/>
      <c r="U5" s="140"/>
      <c r="V5" s="5"/>
      <c r="W5" s="5"/>
    </row>
    <row r="6" spans="2:42">
      <c r="B6" s="5" t="s">
        <v>3</v>
      </c>
      <c r="C6" s="205" t="str">
        <f>IF(基本登録情報!$C10="","",基本登録情報!$C10)</f>
        <v/>
      </c>
      <c r="D6" s="205"/>
      <c r="E6" s="205"/>
      <c r="F6" s="1" t="s">
        <v>2</v>
      </c>
      <c r="I6" s="5" t="s">
        <v>8</v>
      </c>
      <c r="J6" s="206" t="str">
        <f>IF(基本登録情報!$C16="","",基本登録情報!$C16)</f>
        <v/>
      </c>
      <c r="K6" s="206"/>
      <c r="L6" s="206"/>
      <c r="M6" s="206"/>
      <c r="N6" s="206"/>
      <c r="O6" s="5"/>
      <c r="P6" s="125"/>
      <c r="Q6" s="192"/>
      <c r="R6" s="192"/>
      <c r="S6" s="192"/>
      <c r="T6" s="192"/>
      <c r="U6" s="141"/>
      <c r="V6" s="5"/>
      <c r="W6" s="5"/>
    </row>
    <row r="7" spans="2:42">
      <c r="B7" s="5"/>
      <c r="C7" s="5"/>
      <c r="D7" s="5"/>
      <c r="E7" s="5"/>
      <c r="I7" s="5"/>
      <c r="J7" s="5"/>
      <c r="K7" s="5"/>
      <c r="L7" s="5"/>
      <c r="M7" s="5"/>
      <c r="N7" s="5"/>
      <c r="P7" s="199">
        <f>COUNTA($P$21:$P$620)</f>
        <v>0</v>
      </c>
      <c r="Q7" s="200"/>
      <c r="R7" s="193">
        <f>P7*2000</f>
        <v>0</v>
      </c>
      <c r="S7" s="193"/>
      <c r="T7" s="193"/>
      <c r="U7" s="194"/>
      <c r="V7" s="58"/>
      <c r="W7" s="58"/>
    </row>
    <row r="8" spans="2:42" ht="19.5" thickBot="1">
      <c r="B8" s="5" t="s">
        <v>5</v>
      </c>
      <c r="C8" s="205" t="str">
        <f>IF(基本登録情報!$C12="","",基本登録情報!$C12)</f>
        <v/>
      </c>
      <c r="D8" s="205"/>
      <c r="E8" s="205"/>
      <c r="F8" s="1" t="s">
        <v>2</v>
      </c>
      <c r="I8" s="5" t="s">
        <v>9</v>
      </c>
      <c r="J8" s="206" t="str">
        <f>IF(基本登録情報!$C17="","",基本登録情報!$C17)</f>
        <v/>
      </c>
      <c r="K8" s="206"/>
      <c r="L8" s="206"/>
      <c r="M8" s="206"/>
      <c r="N8" s="206"/>
      <c r="O8" s="5"/>
      <c r="P8" s="201"/>
      <c r="Q8" s="202"/>
      <c r="R8" s="195"/>
      <c r="S8" s="195"/>
      <c r="T8" s="195"/>
      <c r="U8" s="196"/>
      <c r="V8" s="58"/>
      <c r="W8" s="58"/>
    </row>
    <row r="9" spans="2:42" ht="19.5" thickBot="1"/>
    <row r="10" spans="2:42">
      <c r="B10" s="203" t="s">
        <v>176</v>
      </c>
      <c r="C10" s="222" t="str">
        <f>IFERROR(HLOOKUP(1,AD10:AK11,2,FALSE),"")</f>
        <v/>
      </c>
      <c r="D10" s="222"/>
      <c r="E10" s="222"/>
      <c r="F10" s="222"/>
      <c r="G10" s="222"/>
      <c r="H10" s="222"/>
      <c r="I10" s="222"/>
      <c r="J10" s="222"/>
      <c r="K10" s="222"/>
      <c r="L10" s="222"/>
      <c r="M10" s="222"/>
      <c r="N10" s="222"/>
      <c r="O10" s="222"/>
      <c r="P10" s="222"/>
      <c r="Q10" s="222"/>
      <c r="R10" s="222"/>
      <c r="S10" s="222"/>
      <c r="T10" s="222"/>
      <c r="U10" s="222"/>
      <c r="V10" s="77"/>
      <c r="W10" s="77"/>
      <c r="AC10" s="87" t="s">
        <v>177</v>
      </c>
      <c r="AD10" s="88"/>
      <c r="AE10" s="88"/>
      <c r="AF10" s="88"/>
      <c r="AG10" s="88"/>
      <c r="AH10" s="88"/>
      <c r="AI10" s="88">
        <f>IF(SUM(AI21:AI620)=0,0,1)</f>
        <v>0</v>
      </c>
      <c r="AJ10" s="89">
        <f>IF(SUM(AJ21:AJ620)=0,0,1)</f>
        <v>0</v>
      </c>
      <c r="AK10" s="89">
        <f>IF(SUM(AK21:AK620)=0,0,1)</f>
        <v>0</v>
      </c>
    </row>
    <row r="11" spans="2:42" ht="19.5" thickBot="1">
      <c r="B11" s="204"/>
      <c r="C11" s="223"/>
      <c r="D11" s="223"/>
      <c r="E11" s="223"/>
      <c r="F11" s="223"/>
      <c r="G11" s="223"/>
      <c r="H11" s="223"/>
      <c r="I11" s="223"/>
      <c r="J11" s="223"/>
      <c r="K11" s="223"/>
      <c r="L11" s="223"/>
      <c r="M11" s="223"/>
      <c r="N11" s="223"/>
      <c r="O11" s="223"/>
      <c r="P11" s="223"/>
      <c r="Q11" s="223"/>
      <c r="R11" s="223"/>
      <c r="S11" s="223"/>
      <c r="T11" s="223"/>
      <c r="U11" s="223"/>
      <c r="V11" s="77"/>
      <c r="W11" s="77"/>
      <c r="AC11" s="90"/>
      <c r="AI11" s="1" t="s">
        <v>184</v>
      </c>
      <c r="AJ11" s="91" t="s">
        <v>186</v>
      </c>
      <c r="AK11" s="91" t="s">
        <v>222</v>
      </c>
    </row>
    <row r="12" spans="2:42">
      <c r="AC12" s="90"/>
      <c r="AJ12" s="91"/>
      <c r="AK12" s="91"/>
    </row>
    <row r="13" spans="2:42" ht="19.5" thickBot="1">
      <c r="G13" s="1" t="s">
        <v>468</v>
      </c>
      <c r="Q13" s="5"/>
      <c r="R13" s="5"/>
      <c r="AC13" s="90"/>
      <c r="AJ13" s="91"/>
      <c r="AK13" s="91"/>
      <c r="AM13" s="76"/>
      <c r="AN13" s="76" t="s">
        <v>436</v>
      </c>
      <c r="AO13" s="76"/>
      <c r="AP13" s="76" t="s">
        <v>438</v>
      </c>
    </row>
    <row r="14" spans="2:42" ht="19.5" thickBot="1">
      <c r="B14" s="10" t="s">
        <v>141</v>
      </c>
      <c r="C14" s="46" t="s">
        <v>142</v>
      </c>
      <c r="D14" s="187" t="s">
        <v>143</v>
      </c>
      <c r="E14" s="187"/>
      <c r="F14" s="187"/>
      <c r="G14" s="187" t="s">
        <v>392</v>
      </c>
      <c r="H14" s="187"/>
      <c r="I14" s="187"/>
      <c r="J14" s="187" t="s">
        <v>144</v>
      </c>
      <c r="K14" s="187"/>
      <c r="L14" s="187" t="s">
        <v>145</v>
      </c>
      <c r="M14" s="187"/>
      <c r="N14" s="187"/>
      <c r="O14" s="187" t="s">
        <v>169</v>
      </c>
      <c r="P14" s="187"/>
      <c r="Q14" s="187" t="s">
        <v>170</v>
      </c>
      <c r="R14" s="187"/>
      <c r="S14" s="187"/>
      <c r="T14" s="187"/>
      <c r="U14" s="197"/>
      <c r="V14" s="180" t="s">
        <v>416</v>
      </c>
      <c r="W14" s="181"/>
      <c r="AC14" s="90"/>
      <c r="AJ14" s="91"/>
      <c r="AK14" s="91"/>
      <c r="AM14" s="76"/>
      <c r="AN14" s="76"/>
      <c r="AO14" s="76"/>
      <c r="AP14" s="76"/>
    </row>
    <row r="15" spans="2:42">
      <c r="B15" s="188"/>
      <c r="C15" s="207">
        <v>0</v>
      </c>
      <c r="D15" s="207" t="s">
        <v>173</v>
      </c>
      <c r="E15" s="207"/>
      <c r="F15" s="207"/>
      <c r="G15" s="207" t="s">
        <v>393</v>
      </c>
      <c r="H15" s="207"/>
      <c r="I15" s="207"/>
      <c r="J15" s="207">
        <v>4</v>
      </c>
      <c r="K15" s="207"/>
      <c r="L15" s="207" t="s">
        <v>174</v>
      </c>
      <c r="M15" s="207"/>
      <c r="N15" s="207"/>
      <c r="O15" s="49" t="s">
        <v>153</v>
      </c>
      <c r="P15" s="49" t="s">
        <v>149</v>
      </c>
      <c r="Q15" s="6"/>
      <c r="R15" s="49" t="s">
        <v>146</v>
      </c>
      <c r="S15" s="6" t="s">
        <v>157</v>
      </c>
      <c r="T15" s="49" t="s">
        <v>147</v>
      </c>
      <c r="U15" s="78" t="s">
        <v>158</v>
      </c>
      <c r="V15" s="84" t="s">
        <v>430</v>
      </c>
      <c r="W15" s="85" t="s">
        <v>431</v>
      </c>
      <c r="AC15" s="90"/>
      <c r="AJ15" s="91"/>
      <c r="AK15" s="91"/>
      <c r="AM15" s="76"/>
      <c r="AN15" s="76"/>
      <c r="AO15" s="76"/>
      <c r="AP15" s="76"/>
    </row>
    <row r="16" spans="2:42">
      <c r="B16" s="188"/>
      <c r="C16" s="207"/>
      <c r="D16" s="207"/>
      <c r="E16" s="207"/>
      <c r="F16" s="207"/>
      <c r="G16" s="207"/>
      <c r="H16" s="207"/>
      <c r="I16" s="207"/>
      <c r="J16" s="207"/>
      <c r="K16" s="207"/>
      <c r="L16" s="207"/>
      <c r="M16" s="207"/>
      <c r="N16" s="207"/>
      <c r="O16" s="49" t="s">
        <v>154</v>
      </c>
      <c r="P16" s="49" t="s">
        <v>150</v>
      </c>
      <c r="Q16" s="6"/>
      <c r="R16" s="49"/>
      <c r="S16" s="6" t="s">
        <v>159</v>
      </c>
      <c r="T16" s="49" t="s">
        <v>148</v>
      </c>
      <c r="U16" s="78" t="s">
        <v>160</v>
      </c>
      <c r="V16" s="160" t="s">
        <v>434</v>
      </c>
      <c r="W16" s="162" t="s">
        <v>434</v>
      </c>
      <c r="AC16" s="90"/>
      <c r="AJ16" s="91"/>
      <c r="AK16" s="91"/>
      <c r="AM16" s="76"/>
      <c r="AN16" s="76"/>
      <c r="AO16" s="76"/>
      <c r="AP16" s="76"/>
    </row>
    <row r="17" spans="2:51" ht="19.5" thickBot="1">
      <c r="B17" s="189"/>
      <c r="C17" s="47" t="s">
        <v>152</v>
      </c>
      <c r="D17" s="190"/>
      <c r="E17" s="190"/>
      <c r="F17" s="190"/>
      <c r="G17" s="208" t="s">
        <v>465</v>
      </c>
      <c r="H17" s="208"/>
      <c r="I17" s="208"/>
      <c r="J17" s="190"/>
      <c r="K17" s="190"/>
      <c r="L17" s="190"/>
      <c r="M17" s="190"/>
      <c r="N17" s="190"/>
      <c r="O17" s="47" t="s">
        <v>155</v>
      </c>
      <c r="P17" s="47" t="s">
        <v>151</v>
      </c>
      <c r="Q17" s="7"/>
      <c r="R17" s="47"/>
      <c r="S17" s="7" t="s">
        <v>161</v>
      </c>
      <c r="T17" s="47" t="s">
        <v>148</v>
      </c>
      <c r="U17" s="79" t="s">
        <v>162</v>
      </c>
      <c r="V17" s="161"/>
      <c r="W17" s="163"/>
      <c r="AC17" s="90"/>
      <c r="AJ17" s="91"/>
      <c r="AK17" s="91"/>
      <c r="AM17" s="76"/>
      <c r="AN17" s="76"/>
      <c r="AO17" s="76"/>
      <c r="AP17" s="76"/>
    </row>
    <row r="18" spans="2:51" ht="19.5" thickTop="1">
      <c r="B18" s="211"/>
      <c r="C18" s="212" t="s">
        <v>175</v>
      </c>
      <c r="D18" s="212" t="s">
        <v>457</v>
      </c>
      <c r="E18" s="212"/>
      <c r="F18" s="212"/>
      <c r="G18" s="207" t="s">
        <v>394</v>
      </c>
      <c r="H18" s="207"/>
      <c r="I18" s="207"/>
      <c r="J18" s="212"/>
      <c r="K18" s="212"/>
      <c r="L18" s="212" t="s">
        <v>458</v>
      </c>
      <c r="M18" s="212"/>
      <c r="N18" s="212"/>
      <c r="O18" s="50" t="s">
        <v>153</v>
      </c>
      <c r="P18" s="50" t="s">
        <v>156</v>
      </c>
      <c r="Q18" s="8" t="s">
        <v>163</v>
      </c>
      <c r="R18" s="50" t="s">
        <v>146</v>
      </c>
      <c r="S18" s="8" t="s">
        <v>164</v>
      </c>
      <c r="T18" s="50" t="s">
        <v>147</v>
      </c>
      <c r="U18" s="80" t="s">
        <v>165</v>
      </c>
      <c r="V18" s="182" t="s">
        <v>434</v>
      </c>
      <c r="W18" s="163" t="s">
        <v>434</v>
      </c>
      <c r="AC18" s="90"/>
      <c r="AJ18" s="91"/>
      <c r="AK18" s="91"/>
      <c r="AM18" s="76"/>
      <c r="AN18" s="76"/>
      <c r="AO18" s="76"/>
      <c r="AP18" s="76"/>
    </row>
    <row r="19" spans="2:51" ht="19.5" thickBot="1">
      <c r="B19" s="188"/>
      <c r="C19" s="207"/>
      <c r="D19" s="207"/>
      <c r="E19" s="207"/>
      <c r="F19" s="207"/>
      <c r="G19" s="207"/>
      <c r="H19" s="207"/>
      <c r="I19" s="207"/>
      <c r="J19" s="207"/>
      <c r="K19" s="207"/>
      <c r="L19" s="207"/>
      <c r="M19" s="207"/>
      <c r="N19" s="207"/>
      <c r="O19" s="49" t="s">
        <v>154</v>
      </c>
      <c r="P19" s="49" t="s">
        <v>166</v>
      </c>
      <c r="Q19" s="6"/>
      <c r="R19" s="49"/>
      <c r="S19" s="6" t="s">
        <v>167</v>
      </c>
      <c r="T19" s="49" t="s">
        <v>148</v>
      </c>
      <c r="U19" s="78" t="s">
        <v>168</v>
      </c>
      <c r="V19" s="182"/>
      <c r="W19" s="184"/>
      <c r="AC19" s="92"/>
      <c r="AD19" s="93"/>
      <c r="AE19" s="93"/>
      <c r="AF19" s="93"/>
      <c r="AG19" s="93"/>
      <c r="AH19" s="93"/>
      <c r="AI19" s="93"/>
      <c r="AJ19" s="94"/>
      <c r="AK19" s="94"/>
      <c r="AM19" s="76"/>
      <c r="AN19" s="76"/>
      <c r="AO19" s="76"/>
      <c r="AP19" s="76"/>
    </row>
    <row r="20" spans="2:51" ht="19.5" thickBot="1">
      <c r="B20" s="189"/>
      <c r="C20" s="47" t="s">
        <v>152</v>
      </c>
      <c r="D20" s="190"/>
      <c r="E20" s="190"/>
      <c r="F20" s="190"/>
      <c r="G20" s="208" t="s">
        <v>466</v>
      </c>
      <c r="H20" s="208"/>
      <c r="I20" s="208"/>
      <c r="J20" s="190">
        <v>3</v>
      </c>
      <c r="K20" s="190"/>
      <c r="L20" s="190"/>
      <c r="M20" s="190"/>
      <c r="N20" s="190"/>
      <c r="O20" s="47" t="s">
        <v>155</v>
      </c>
      <c r="P20" s="47"/>
      <c r="Q20" s="7"/>
      <c r="R20" s="47"/>
      <c r="S20" s="7"/>
      <c r="T20" s="47"/>
      <c r="U20" s="79"/>
      <c r="V20" s="183"/>
      <c r="W20" s="162"/>
      <c r="AC20" s="95" t="s">
        <v>178</v>
      </c>
      <c r="AD20" s="93" t="s">
        <v>179</v>
      </c>
      <c r="AE20" s="93" t="s">
        <v>180</v>
      </c>
      <c r="AF20" s="93" t="s">
        <v>181</v>
      </c>
      <c r="AG20" s="93" t="s">
        <v>182</v>
      </c>
      <c r="AH20" s="93" t="s">
        <v>220</v>
      </c>
      <c r="AI20" s="93" t="s">
        <v>183</v>
      </c>
      <c r="AJ20" s="94" t="s">
        <v>185</v>
      </c>
      <c r="AK20" s="94" t="s">
        <v>145</v>
      </c>
      <c r="AM20" s="76"/>
      <c r="AN20" s="76"/>
      <c r="AO20" s="76"/>
      <c r="AP20" s="76"/>
      <c r="AR20" s="76" t="s">
        <v>474</v>
      </c>
      <c r="AS20" s="76" t="s">
        <v>473</v>
      </c>
      <c r="AT20" s="76" t="s">
        <v>475</v>
      </c>
      <c r="AU20" s="76" t="s">
        <v>210</v>
      </c>
    </row>
    <row r="21" spans="2:51" ht="19.5" thickTop="1">
      <c r="B21" s="209">
        <v>1</v>
      </c>
      <c r="C21" s="164"/>
      <c r="D21" s="168"/>
      <c r="E21" s="174"/>
      <c r="F21" s="169"/>
      <c r="G21" s="168"/>
      <c r="H21" s="174"/>
      <c r="I21" s="169"/>
      <c r="J21" s="168"/>
      <c r="K21" s="169"/>
      <c r="L21" s="168"/>
      <c r="M21" s="174"/>
      <c r="N21" s="169"/>
      <c r="O21" s="20" t="s">
        <v>153</v>
      </c>
      <c r="P21" s="54"/>
      <c r="Q21" s="29"/>
      <c r="R21" s="20" t="str">
        <f>IF($P21="","",IF(OR(RIGHT($P21,1)="m",RIGHT($P21,1)="H"),"分",""))</f>
        <v/>
      </c>
      <c r="S21" s="29"/>
      <c r="T21" s="20" t="str">
        <f>IF($P21="","",IF(OR(RIGHT($P21,1)="m",RIGHT($P21,1)="H"),"秒","m"))</f>
        <v/>
      </c>
      <c r="U21" s="81"/>
      <c r="V21" s="185"/>
      <c r="W21" s="186"/>
      <c r="AC21" s="91"/>
      <c r="AD21" s="1" t="str">
        <f>IF($P21="","0",VLOOKUP($P21,登録データ!$Q$4:$R$19,2,FALSE))</f>
        <v>0</v>
      </c>
      <c r="AE21" s="1" t="str">
        <f>IF($U21="","00",IF(LEN($U21)=1,$U21*10,$U21))</f>
        <v>00</v>
      </c>
      <c r="AF21" s="1" t="str">
        <f>IF($P21="","",IF(OR(RIGHT($P21,1)="m",RIGHT($P21,1)="H"),1,2))</f>
        <v/>
      </c>
      <c r="AG21" s="1" t="str">
        <f t="shared" ref="AG21:AG84" si="0">IF($AF21=2,IF($S21="","0000",CONCATENATE(RIGHT($S21+100,2),$AE21)),IF($S21="","000000",CONCATENATE(RIGHT($Q21+100,2),RIGHT($S21+100,2),$AE21)))</f>
        <v>000000</v>
      </c>
      <c r="AH21" s="1" t="str">
        <f t="shared" ref="AH21:AH84" si="1">IF($P21="","",CONCATENATE($AD21," ",IF($AF21=1,RIGHT($AG21+10000000,7),RIGHT($AG21+100000,5))))</f>
        <v/>
      </c>
      <c r="AI21" s="1" t="str">
        <f>IF($S21="","",IF(OR(VALUE($S21)&lt;60,$T21="m"),0,1))</f>
        <v/>
      </c>
      <c r="AJ21" s="219" t="str">
        <f>IF($C21="","",IF($C21="@",0,IF(COUNTIF($C$21:$C$620,$C21)=1,0,1)))</f>
        <v/>
      </c>
      <c r="AK21" s="219" t="str">
        <f>IF($L21="","",IF(OR($L21="北海道",$L21="東京都",$L21="大阪府",$L21="京都府",RIGHT($L21,1)="県"),0,1))</f>
        <v/>
      </c>
      <c r="AM21" s="76" t="str">
        <f>IF(AN21="","",RANK(AN21,$AN$21:$AN$600,1))</f>
        <v/>
      </c>
      <c r="AN21" s="76" t="str">
        <f>IF(V21="","",C21)</f>
        <v/>
      </c>
      <c r="AO21" s="1" t="str">
        <f>IF(AP21="","",RANK(AP21,$AP$21:$AP$600,1))</f>
        <v/>
      </c>
      <c r="AP21" s="76" t="str">
        <f>IF(W21="","",C21)</f>
        <v/>
      </c>
      <c r="AR21" s="76" t="str">
        <f>IF(C21="","",G23)</f>
        <v/>
      </c>
      <c r="AS21" s="76" t="str">
        <f>RIGHT(C21,3)</f>
        <v/>
      </c>
      <c r="AT21" s="76" t="str">
        <f>IF(C21="","",RIGHT("00"&amp;AS21,3))</f>
        <v/>
      </c>
      <c r="AU21" s="76" t="str">
        <f>CONCATENATE(AR21,AT21)</f>
        <v/>
      </c>
    </row>
    <row r="22" spans="2:51">
      <c r="B22" s="125"/>
      <c r="C22" s="165"/>
      <c r="D22" s="170"/>
      <c r="E22" s="175"/>
      <c r="F22" s="171"/>
      <c r="G22" s="213"/>
      <c r="H22" s="214"/>
      <c r="I22" s="215"/>
      <c r="J22" s="170"/>
      <c r="K22" s="171"/>
      <c r="L22" s="170"/>
      <c r="M22" s="175"/>
      <c r="N22" s="171"/>
      <c r="O22" s="48" t="s">
        <v>154</v>
      </c>
      <c r="P22" s="27"/>
      <c r="Q22" s="45"/>
      <c r="R22" s="48" t="str">
        <f t="shared" ref="R22:R85" si="2">IF($P22="","",IF(OR(RIGHT($P22,1)="m",RIGHT($P22,1)="H"),"分",""))</f>
        <v/>
      </c>
      <c r="S22" s="45"/>
      <c r="T22" s="48" t="str">
        <f t="shared" ref="T22:T85" si="3">IF($P22="","",IF(OR(RIGHT($P22,1)="m",RIGHT($P22,1)="H"),"秒","m"))</f>
        <v/>
      </c>
      <c r="U22" s="73"/>
      <c r="V22" s="156"/>
      <c r="W22" s="157"/>
      <c r="AC22" s="91"/>
      <c r="AD22" s="1" t="str">
        <f>IF($P22="","0",VLOOKUP($P22,登録データ!$Q$4:$R$19,2,FALSE))</f>
        <v>0</v>
      </c>
      <c r="AE22" s="1" t="str">
        <f>IF($U22="","00",IF(LEN($U22)=1,$U22*10,$U22))</f>
        <v>00</v>
      </c>
      <c r="AF22" s="1" t="str">
        <f>IF($P22="","",IF(OR(RIGHT($P22,1)="m",RIGHT($P22,1)="H"),1,2))</f>
        <v/>
      </c>
      <c r="AG22" s="1" t="str">
        <f t="shared" si="0"/>
        <v>000000</v>
      </c>
      <c r="AH22" s="1" t="str">
        <f t="shared" si="1"/>
        <v/>
      </c>
      <c r="AI22" s="1" t="str">
        <f t="shared" ref="AI22:AI85" si="4">IF($S22="","",IF(OR(VALUE($S22)&lt;60,$T22="m"),0,1))</f>
        <v/>
      </c>
      <c r="AJ22" s="219"/>
      <c r="AK22" s="219"/>
      <c r="AM22" s="76"/>
      <c r="AN22" s="76"/>
      <c r="AO22" s="76"/>
      <c r="AP22" s="76"/>
      <c r="AR22" s="76"/>
      <c r="AS22" s="76"/>
      <c r="AT22" s="76"/>
      <c r="AU22" s="76"/>
    </row>
    <row r="23" spans="2:51" ht="19.5" thickBot="1">
      <c r="B23" s="210"/>
      <c r="C23" s="166"/>
      <c r="D23" s="172"/>
      <c r="E23" s="176"/>
      <c r="F23" s="173"/>
      <c r="G23" s="216"/>
      <c r="H23" s="217"/>
      <c r="I23" s="218"/>
      <c r="J23" s="172"/>
      <c r="K23" s="173"/>
      <c r="L23" s="172"/>
      <c r="M23" s="176"/>
      <c r="N23" s="173"/>
      <c r="O23" s="9" t="s">
        <v>155</v>
      </c>
      <c r="P23" s="111"/>
      <c r="Q23" s="30"/>
      <c r="R23" s="9" t="str">
        <f t="shared" si="2"/>
        <v/>
      </c>
      <c r="S23" s="30"/>
      <c r="T23" s="9" t="str">
        <f>IF($P23="","",IF(OR(RIGHT($P23,1)="m",RIGHT($P23,1)="H"),"秒","m"))</f>
        <v/>
      </c>
      <c r="U23" s="82"/>
      <c r="V23" s="156"/>
      <c r="W23" s="157"/>
      <c r="AC23" s="91"/>
      <c r="AD23" s="1" t="str">
        <f>IF($P23="","0",VLOOKUP($P23,登録データ!$Q$4:$R$19,2,FALSE))</f>
        <v>0</v>
      </c>
      <c r="AE23" s="1" t="str">
        <f>IF($U23="","00",IF(LEN($U23)=1,$U23*10,$U23))</f>
        <v>00</v>
      </c>
      <c r="AF23" s="1" t="str">
        <f>IF($P23="","",IF(OR(RIGHT($P23,1)="m",RIGHT($P23,1)="H"),1,2))</f>
        <v/>
      </c>
      <c r="AG23" s="1" t="str">
        <f t="shared" si="0"/>
        <v>000000</v>
      </c>
      <c r="AH23" s="1" t="str">
        <f t="shared" si="1"/>
        <v/>
      </c>
      <c r="AI23" s="1" t="str">
        <f t="shared" si="4"/>
        <v/>
      </c>
      <c r="AJ23" s="219"/>
      <c r="AK23" s="219"/>
      <c r="AM23" s="76"/>
      <c r="AN23" s="76"/>
      <c r="AO23" s="76"/>
      <c r="AP23" s="76"/>
      <c r="AR23" s="76"/>
      <c r="AS23" s="76"/>
      <c r="AT23" s="76"/>
      <c r="AU23" s="76"/>
    </row>
    <row r="24" spans="2:51" ht="19.5" thickTop="1">
      <c r="B24" s="209">
        <v>2</v>
      </c>
      <c r="C24" s="164"/>
      <c r="D24" s="168"/>
      <c r="E24" s="174"/>
      <c r="F24" s="169"/>
      <c r="G24" s="168"/>
      <c r="H24" s="174"/>
      <c r="I24" s="169"/>
      <c r="J24" s="168"/>
      <c r="K24" s="169"/>
      <c r="L24" s="168"/>
      <c r="M24" s="174"/>
      <c r="N24" s="169"/>
      <c r="O24" s="20" t="s">
        <v>153</v>
      </c>
      <c r="P24" s="54"/>
      <c r="Q24" s="29"/>
      <c r="R24" s="20" t="str">
        <f t="shared" si="2"/>
        <v/>
      </c>
      <c r="S24" s="29"/>
      <c r="T24" s="20" t="str">
        <f t="shared" si="3"/>
        <v/>
      </c>
      <c r="U24" s="81"/>
      <c r="V24" s="156"/>
      <c r="W24" s="157"/>
      <c r="AC24" s="91"/>
      <c r="AD24" s="1" t="str">
        <f>IF($P24="","0",VLOOKUP($P24,登録データ!$Q$4:$R$19,2,FALSE))</f>
        <v>0</v>
      </c>
      <c r="AE24" s="1" t="str">
        <f>IF($U24="","00",IF(LEN($U24)=1,$U24*10,$U24))</f>
        <v>00</v>
      </c>
      <c r="AF24" s="1" t="str">
        <f t="shared" ref="AF24:AF85" si="5">IF($P24="","",IF(OR(RIGHT($P24,1)="m",RIGHT($P24,1)="H"),1,2))</f>
        <v/>
      </c>
      <c r="AG24" s="1" t="str">
        <f t="shared" si="0"/>
        <v>000000</v>
      </c>
      <c r="AH24" s="1" t="str">
        <f t="shared" si="1"/>
        <v/>
      </c>
      <c r="AI24" s="1" t="str">
        <f t="shared" si="4"/>
        <v/>
      </c>
      <c r="AJ24" s="219" t="str">
        <f>IF($C24="","",IF($C24="@",0,IF(COUNTIF($C$21:$C$620,$C24)=1,0,1)))</f>
        <v/>
      </c>
      <c r="AK24" s="219" t="str">
        <f>IF($L24="","",IF(OR($L24="北海道",$L24="東京都",$L24="大阪府",$L24="京都府",RIGHT($L24,1)="県"),0,1))</f>
        <v/>
      </c>
      <c r="AM24" s="76" t="str">
        <f>IF(AN24="","",RANK(AN24,$AN$21:$AN$600,1))</f>
        <v/>
      </c>
      <c r="AN24" s="76" t="str">
        <f>IF(V24="","",C24)</f>
        <v/>
      </c>
      <c r="AO24" s="1" t="str">
        <f>IF(AP24="","",RANK(AP24,$AP$21:$AP$600,1))</f>
        <v/>
      </c>
      <c r="AP24" s="76" t="str">
        <f>IF(W24="","",C24)</f>
        <v/>
      </c>
      <c r="AR24" s="76" t="str">
        <f t="shared" ref="AR24" si="6">IF(C24="","",G26)</f>
        <v/>
      </c>
      <c r="AS24" s="76" t="str">
        <f t="shared" ref="AS24" si="7">RIGHT(C24,3)</f>
        <v/>
      </c>
      <c r="AT24" s="76" t="str">
        <f t="shared" ref="AT24" si="8">IF(C24="","",RIGHT("00"&amp;AS24,3))</f>
        <v/>
      </c>
      <c r="AU24" s="76" t="str">
        <f t="shared" ref="AU24" si="9">CONCATENATE(AR24,AT24)</f>
        <v/>
      </c>
    </row>
    <row r="25" spans="2:51">
      <c r="B25" s="125"/>
      <c r="C25" s="165"/>
      <c r="D25" s="170"/>
      <c r="E25" s="175"/>
      <c r="F25" s="171"/>
      <c r="G25" s="213"/>
      <c r="H25" s="214"/>
      <c r="I25" s="215"/>
      <c r="J25" s="170"/>
      <c r="K25" s="171"/>
      <c r="L25" s="170"/>
      <c r="M25" s="175"/>
      <c r="N25" s="171"/>
      <c r="O25" s="48" t="s">
        <v>154</v>
      </c>
      <c r="P25" s="27"/>
      <c r="Q25" s="45"/>
      <c r="R25" s="48" t="str">
        <f t="shared" si="2"/>
        <v/>
      </c>
      <c r="S25" s="45"/>
      <c r="T25" s="48" t="str">
        <f t="shared" si="3"/>
        <v/>
      </c>
      <c r="U25" s="73"/>
      <c r="V25" s="156"/>
      <c r="W25" s="157"/>
      <c r="AC25" s="91"/>
      <c r="AD25" s="1" t="str">
        <f>IF($P25="","0",VLOOKUP($P25,登録データ!$Q$4:$R$19,2,FALSE))</f>
        <v>0</v>
      </c>
      <c r="AE25" s="1" t="str">
        <f t="shared" ref="AE25:AE85" si="10">IF($U25="","00",IF(LEN($U25)=1,$U25*10,$U25))</f>
        <v>00</v>
      </c>
      <c r="AF25" s="1" t="str">
        <f t="shared" si="5"/>
        <v/>
      </c>
      <c r="AG25" s="1" t="str">
        <f t="shared" si="0"/>
        <v>000000</v>
      </c>
      <c r="AH25" s="1" t="str">
        <f t="shared" si="1"/>
        <v/>
      </c>
      <c r="AI25" s="1" t="str">
        <f t="shared" si="4"/>
        <v/>
      </c>
      <c r="AJ25" s="219"/>
      <c r="AK25" s="219"/>
      <c r="AM25" s="76"/>
      <c r="AN25" s="76"/>
      <c r="AO25" s="76"/>
      <c r="AP25" s="76"/>
      <c r="AR25" s="76"/>
      <c r="AS25" s="76"/>
      <c r="AT25" s="76"/>
      <c r="AU25" s="76"/>
    </row>
    <row r="26" spans="2:51" ht="19.5" thickBot="1">
      <c r="B26" s="210"/>
      <c r="C26" s="166"/>
      <c r="D26" s="172"/>
      <c r="E26" s="176"/>
      <c r="F26" s="173"/>
      <c r="G26" s="216"/>
      <c r="H26" s="217"/>
      <c r="I26" s="218"/>
      <c r="J26" s="172"/>
      <c r="K26" s="173"/>
      <c r="L26" s="172"/>
      <c r="M26" s="176"/>
      <c r="N26" s="173"/>
      <c r="O26" s="9" t="s">
        <v>155</v>
      </c>
      <c r="P26" s="111"/>
      <c r="Q26" s="30"/>
      <c r="R26" s="9" t="str">
        <f t="shared" si="2"/>
        <v/>
      </c>
      <c r="S26" s="30"/>
      <c r="T26" s="9" t="str">
        <f t="shared" si="3"/>
        <v/>
      </c>
      <c r="U26" s="82"/>
      <c r="V26" s="156"/>
      <c r="W26" s="157"/>
      <c r="AC26" s="91"/>
      <c r="AD26" s="1" t="str">
        <f>IF($P26="","0",VLOOKUP($P26,登録データ!$Q$4:$R$19,2,FALSE))</f>
        <v>0</v>
      </c>
      <c r="AE26" s="1" t="str">
        <f t="shared" si="10"/>
        <v>00</v>
      </c>
      <c r="AF26" s="1" t="str">
        <f t="shared" si="5"/>
        <v/>
      </c>
      <c r="AG26" s="1" t="str">
        <f t="shared" si="0"/>
        <v>000000</v>
      </c>
      <c r="AH26" s="1" t="str">
        <f t="shared" si="1"/>
        <v/>
      </c>
      <c r="AI26" s="1" t="str">
        <f t="shared" si="4"/>
        <v/>
      </c>
      <c r="AJ26" s="219"/>
      <c r="AK26" s="219"/>
      <c r="AM26" s="76"/>
      <c r="AN26" s="76"/>
      <c r="AO26" s="76"/>
      <c r="AP26" s="76"/>
      <c r="AR26" s="76"/>
      <c r="AS26" s="76"/>
      <c r="AT26" s="76"/>
      <c r="AU26" s="76"/>
      <c r="AY26" s="1" t="s">
        <v>224</v>
      </c>
    </row>
    <row r="27" spans="2:51" ht="19.5" thickTop="1">
      <c r="B27" s="209">
        <v>3</v>
      </c>
      <c r="C27" s="164"/>
      <c r="D27" s="168"/>
      <c r="E27" s="174"/>
      <c r="F27" s="169"/>
      <c r="G27" s="168"/>
      <c r="H27" s="174"/>
      <c r="I27" s="169"/>
      <c r="J27" s="168"/>
      <c r="K27" s="169"/>
      <c r="L27" s="168"/>
      <c r="M27" s="174"/>
      <c r="N27" s="169"/>
      <c r="O27" s="20" t="s">
        <v>153</v>
      </c>
      <c r="P27" s="54"/>
      <c r="Q27" s="29"/>
      <c r="R27" s="20" t="str">
        <f t="shared" si="2"/>
        <v/>
      </c>
      <c r="S27" s="29"/>
      <c r="T27" s="20" t="str">
        <f t="shared" si="3"/>
        <v/>
      </c>
      <c r="U27" s="81"/>
      <c r="V27" s="156"/>
      <c r="W27" s="157"/>
      <c r="AC27" s="91"/>
      <c r="AD27" s="1" t="str">
        <f>IF($P27="","0",VLOOKUP($P27,登録データ!$Q$4:$R$19,2,FALSE))</f>
        <v>0</v>
      </c>
      <c r="AE27" s="1" t="str">
        <f t="shared" si="10"/>
        <v>00</v>
      </c>
      <c r="AF27" s="1" t="str">
        <f t="shared" si="5"/>
        <v/>
      </c>
      <c r="AG27" s="1" t="str">
        <f t="shared" si="0"/>
        <v>000000</v>
      </c>
      <c r="AH27" s="1" t="str">
        <f t="shared" si="1"/>
        <v/>
      </c>
      <c r="AI27" s="1" t="str">
        <f t="shared" si="4"/>
        <v/>
      </c>
      <c r="AJ27" s="219" t="str">
        <f>IF($C27="","",IF($C27="@",0,IF(COUNTIF($C$21:$C$620,$C27)=1,0,1)))</f>
        <v/>
      </c>
      <c r="AK27" s="219" t="str">
        <f>IF($L27="","",IF(OR($L27="北海道",$L27="東京都",$L27="大阪府",$L27="京都府",RIGHT($L27,1)="県"),0,1))</f>
        <v/>
      </c>
      <c r="AM27" s="76" t="str">
        <f>IF(AN27="","",RANK(AN27,$AN$21:$AN$600,1))</f>
        <v/>
      </c>
      <c r="AN27" s="76" t="str">
        <f>IF(V27="","",C27)</f>
        <v/>
      </c>
      <c r="AO27" s="1" t="str">
        <f>IF(AP27="","",RANK(AP27,$AP$21:$AP$600,1))</f>
        <v/>
      </c>
      <c r="AP27" s="76" t="str">
        <f>IF(W27="","",C27)</f>
        <v/>
      </c>
      <c r="AR27" s="76" t="str">
        <f t="shared" ref="AR27" si="11">IF(C27="","",G29)</f>
        <v/>
      </c>
      <c r="AS27" s="76" t="str">
        <f t="shared" ref="AS27" si="12">RIGHT(C27,3)</f>
        <v/>
      </c>
      <c r="AT27" s="76" t="str">
        <f t="shared" ref="AT27" si="13">IF(C27="","",RIGHT("00"&amp;AS27,3))</f>
        <v/>
      </c>
      <c r="AU27" s="76" t="str">
        <f t="shared" ref="AU27" si="14">CONCATENATE(AR27,AT27)</f>
        <v/>
      </c>
    </row>
    <row r="28" spans="2:51">
      <c r="B28" s="125"/>
      <c r="C28" s="165"/>
      <c r="D28" s="170"/>
      <c r="E28" s="175"/>
      <c r="F28" s="171"/>
      <c r="G28" s="213"/>
      <c r="H28" s="214"/>
      <c r="I28" s="215"/>
      <c r="J28" s="170"/>
      <c r="K28" s="171"/>
      <c r="L28" s="170"/>
      <c r="M28" s="175"/>
      <c r="N28" s="171"/>
      <c r="O28" s="48" t="s">
        <v>154</v>
      </c>
      <c r="P28" s="27"/>
      <c r="Q28" s="45"/>
      <c r="R28" s="48" t="str">
        <f t="shared" si="2"/>
        <v/>
      </c>
      <c r="S28" s="45"/>
      <c r="T28" s="48" t="str">
        <f t="shared" si="3"/>
        <v/>
      </c>
      <c r="U28" s="73"/>
      <c r="V28" s="156"/>
      <c r="W28" s="157"/>
      <c r="AC28" s="91"/>
      <c r="AD28" s="1" t="str">
        <f>IF($P28="","0",VLOOKUP($P28,登録データ!$Q$4:$R$19,2,FALSE))</f>
        <v>0</v>
      </c>
      <c r="AE28" s="1" t="str">
        <f t="shared" si="10"/>
        <v>00</v>
      </c>
      <c r="AF28" s="1" t="str">
        <f t="shared" si="5"/>
        <v/>
      </c>
      <c r="AG28" s="1" t="str">
        <f t="shared" si="0"/>
        <v>000000</v>
      </c>
      <c r="AH28" s="1" t="str">
        <f t="shared" si="1"/>
        <v/>
      </c>
      <c r="AI28" s="1" t="str">
        <f t="shared" si="4"/>
        <v/>
      </c>
      <c r="AJ28" s="219"/>
      <c r="AK28" s="219"/>
      <c r="AM28" s="76"/>
      <c r="AN28" s="76"/>
      <c r="AO28" s="76"/>
      <c r="AP28" s="76"/>
      <c r="AR28" s="76"/>
      <c r="AS28" s="76"/>
      <c r="AT28" s="76"/>
      <c r="AU28" s="76"/>
    </row>
    <row r="29" spans="2:51" ht="19.5" thickBot="1">
      <c r="B29" s="210"/>
      <c r="C29" s="166"/>
      <c r="D29" s="172"/>
      <c r="E29" s="176"/>
      <c r="F29" s="173"/>
      <c r="G29" s="216"/>
      <c r="H29" s="217"/>
      <c r="I29" s="218"/>
      <c r="J29" s="172"/>
      <c r="K29" s="173"/>
      <c r="L29" s="172"/>
      <c r="M29" s="176"/>
      <c r="N29" s="173"/>
      <c r="O29" s="9" t="s">
        <v>155</v>
      </c>
      <c r="P29" s="111"/>
      <c r="Q29" s="30"/>
      <c r="R29" s="9" t="str">
        <f t="shared" si="2"/>
        <v/>
      </c>
      <c r="S29" s="30"/>
      <c r="T29" s="9" t="str">
        <f t="shared" si="3"/>
        <v/>
      </c>
      <c r="U29" s="82"/>
      <c r="V29" s="156"/>
      <c r="W29" s="157"/>
      <c r="AC29" s="91"/>
      <c r="AD29" s="1" t="str">
        <f>IF($P29="","0",VLOOKUP($P29,登録データ!$Q$4:$R$19,2,FALSE))</f>
        <v>0</v>
      </c>
      <c r="AE29" s="1" t="str">
        <f t="shared" si="10"/>
        <v>00</v>
      </c>
      <c r="AF29" s="1" t="str">
        <f t="shared" si="5"/>
        <v/>
      </c>
      <c r="AG29" s="1" t="str">
        <f t="shared" si="0"/>
        <v>000000</v>
      </c>
      <c r="AH29" s="1" t="str">
        <f t="shared" si="1"/>
        <v/>
      </c>
      <c r="AI29" s="1" t="str">
        <f t="shared" si="4"/>
        <v/>
      </c>
      <c r="AJ29" s="219"/>
      <c r="AK29" s="219"/>
      <c r="AM29" s="76"/>
      <c r="AN29" s="76"/>
      <c r="AO29" s="76"/>
      <c r="AP29" s="76"/>
      <c r="AR29" s="76"/>
      <c r="AS29" s="76"/>
      <c r="AT29" s="76"/>
      <c r="AU29" s="76"/>
    </row>
    <row r="30" spans="2:51" ht="19.5" thickTop="1">
      <c r="B30" s="209">
        <v>4</v>
      </c>
      <c r="C30" s="164"/>
      <c r="D30" s="168"/>
      <c r="E30" s="174"/>
      <c r="F30" s="169"/>
      <c r="G30" s="168"/>
      <c r="H30" s="174"/>
      <c r="I30" s="169"/>
      <c r="J30" s="168"/>
      <c r="K30" s="169"/>
      <c r="L30" s="168"/>
      <c r="M30" s="174"/>
      <c r="N30" s="169"/>
      <c r="O30" s="20" t="s">
        <v>153</v>
      </c>
      <c r="P30" s="54"/>
      <c r="Q30" s="29"/>
      <c r="R30" s="20" t="str">
        <f t="shared" si="2"/>
        <v/>
      </c>
      <c r="S30" s="29"/>
      <c r="T30" s="20" t="str">
        <f t="shared" si="3"/>
        <v/>
      </c>
      <c r="U30" s="81"/>
      <c r="V30" s="156"/>
      <c r="W30" s="157"/>
      <c r="AC30" s="91"/>
      <c r="AD30" s="1" t="str">
        <f>IF($P30="","0",VLOOKUP($P30,登録データ!$Q$4:$R$19,2,FALSE))</f>
        <v>0</v>
      </c>
      <c r="AE30" s="1" t="str">
        <f t="shared" si="10"/>
        <v>00</v>
      </c>
      <c r="AF30" s="1" t="str">
        <f t="shared" si="5"/>
        <v/>
      </c>
      <c r="AG30" s="1" t="str">
        <f t="shared" si="0"/>
        <v>000000</v>
      </c>
      <c r="AH30" s="1" t="str">
        <f t="shared" si="1"/>
        <v/>
      </c>
      <c r="AI30" s="1" t="str">
        <f t="shared" si="4"/>
        <v/>
      </c>
      <c r="AJ30" s="219" t="str">
        <f>IF($C30="","",IF($C30="@",0,IF(COUNTIF($C$21:$C$620,$C30)=1,0,1)))</f>
        <v/>
      </c>
      <c r="AK30" s="219" t="str">
        <f>IF($L30="","",IF(OR($L30="北海道",$L30="東京都",$L30="大阪府",$L30="京都府",RIGHT($L30,1)="県"),0,1))</f>
        <v/>
      </c>
      <c r="AM30" s="76" t="str">
        <f>IF(AN30="","",RANK(AN30,$AN$21:$AN$600,1))</f>
        <v/>
      </c>
      <c r="AN30" s="76" t="str">
        <f>IF(V30="","",C30)</f>
        <v/>
      </c>
      <c r="AO30" s="1" t="str">
        <f>IF(AP30="","",RANK(AP30,$AP$21:$AP$600,1))</f>
        <v/>
      </c>
      <c r="AP30" s="76" t="str">
        <f>IF(W30="","",C30)</f>
        <v/>
      </c>
      <c r="AR30" s="76" t="str">
        <f t="shared" ref="AR30" si="15">IF(C30="","",G32)</f>
        <v/>
      </c>
      <c r="AS30" s="76" t="str">
        <f t="shared" ref="AS30" si="16">RIGHT(C30,3)</f>
        <v/>
      </c>
      <c r="AT30" s="76" t="str">
        <f t="shared" ref="AT30" si="17">IF(C30="","",RIGHT("00"&amp;AS30,3))</f>
        <v/>
      </c>
      <c r="AU30" s="76" t="str">
        <f t="shared" ref="AU30" si="18">CONCATENATE(AR30,AT30)</f>
        <v/>
      </c>
    </row>
    <row r="31" spans="2:51">
      <c r="B31" s="125"/>
      <c r="C31" s="165"/>
      <c r="D31" s="170"/>
      <c r="E31" s="175"/>
      <c r="F31" s="171"/>
      <c r="G31" s="213"/>
      <c r="H31" s="214"/>
      <c r="I31" s="215"/>
      <c r="J31" s="170"/>
      <c r="K31" s="171"/>
      <c r="L31" s="170"/>
      <c r="M31" s="175"/>
      <c r="N31" s="171"/>
      <c r="O31" s="48" t="s">
        <v>154</v>
      </c>
      <c r="P31" s="27"/>
      <c r="Q31" s="45"/>
      <c r="R31" s="48" t="str">
        <f t="shared" si="2"/>
        <v/>
      </c>
      <c r="S31" s="45"/>
      <c r="T31" s="48" t="str">
        <f t="shared" si="3"/>
        <v/>
      </c>
      <c r="U31" s="73"/>
      <c r="V31" s="156"/>
      <c r="W31" s="157"/>
      <c r="AC31" s="91"/>
      <c r="AD31" s="1" t="str">
        <f>IF($P31="","0",VLOOKUP($P31,登録データ!$Q$4:$R$19,2,FALSE))</f>
        <v>0</v>
      </c>
      <c r="AE31" s="1" t="str">
        <f t="shared" si="10"/>
        <v>00</v>
      </c>
      <c r="AF31" s="1" t="str">
        <f t="shared" si="5"/>
        <v/>
      </c>
      <c r="AG31" s="1" t="str">
        <f t="shared" si="0"/>
        <v>000000</v>
      </c>
      <c r="AH31" s="1" t="str">
        <f t="shared" si="1"/>
        <v/>
      </c>
      <c r="AI31" s="1" t="str">
        <f t="shared" si="4"/>
        <v/>
      </c>
      <c r="AJ31" s="219"/>
      <c r="AK31" s="219"/>
      <c r="AM31" s="76"/>
      <c r="AN31" s="76"/>
      <c r="AO31" s="76"/>
      <c r="AP31" s="76"/>
      <c r="AR31" s="76"/>
      <c r="AS31" s="76"/>
      <c r="AT31" s="76"/>
      <c r="AU31" s="76"/>
    </row>
    <row r="32" spans="2:51" ht="19.5" thickBot="1">
      <c r="B32" s="210"/>
      <c r="C32" s="166"/>
      <c r="D32" s="172"/>
      <c r="E32" s="176"/>
      <c r="F32" s="173"/>
      <c r="G32" s="216"/>
      <c r="H32" s="217"/>
      <c r="I32" s="218"/>
      <c r="J32" s="172"/>
      <c r="K32" s="173"/>
      <c r="L32" s="172"/>
      <c r="M32" s="176"/>
      <c r="N32" s="173"/>
      <c r="O32" s="9" t="s">
        <v>155</v>
      </c>
      <c r="P32" s="111"/>
      <c r="Q32" s="30"/>
      <c r="R32" s="9" t="str">
        <f t="shared" si="2"/>
        <v/>
      </c>
      <c r="S32" s="30"/>
      <c r="T32" s="9" t="str">
        <f t="shared" si="3"/>
        <v/>
      </c>
      <c r="U32" s="82"/>
      <c r="V32" s="156"/>
      <c r="W32" s="157"/>
      <c r="AC32" s="91"/>
      <c r="AD32" s="1" t="str">
        <f>IF($P32="","0",VLOOKUP($P32,登録データ!$Q$4:$R$19,2,FALSE))</f>
        <v>0</v>
      </c>
      <c r="AE32" s="1" t="str">
        <f t="shared" si="10"/>
        <v>00</v>
      </c>
      <c r="AF32" s="1" t="str">
        <f t="shared" si="5"/>
        <v/>
      </c>
      <c r="AG32" s="1" t="str">
        <f t="shared" si="0"/>
        <v>000000</v>
      </c>
      <c r="AH32" s="1" t="str">
        <f t="shared" si="1"/>
        <v/>
      </c>
      <c r="AI32" s="1" t="str">
        <f t="shared" si="4"/>
        <v/>
      </c>
      <c r="AJ32" s="219"/>
      <c r="AK32" s="219"/>
      <c r="AM32" s="76"/>
      <c r="AN32" s="76"/>
      <c r="AO32" s="76"/>
      <c r="AP32" s="76"/>
      <c r="AR32" s="76"/>
      <c r="AS32" s="76"/>
      <c r="AT32" s="76"/>
      <c r="AU32" s="76"/>
    </row>
    <row r="33" spans="2:47" ht="19.5" thickTop="1">
      <c r="B33" s="209">
        <v>5</v>
      </c>
      <c r="C33" s="164"/>
      <c r="D33" s="168"/>
      <c r="E33" s="174"/>
      <c r="F33" s="169"/>
      <c r="G33" s="168"/>
      <c r="H33" s="174"/>
      <c r="I33" s="169"/>
      <c r="J33" s="168"/>
      <c r="K33" s="169"/>
      <c r="L33" s="168"/>
      <c r="M33" s="174"/>
      <c r="N33" s="169"/>
      <c r="O33" s="20" t="s">
        <v>153</v>
      </c>
      <c r="P33" s="54"/>
      <c r="Q33" s="29"/>
      <c r="R33" s="20" t="str">
        <f t="shared" si="2"/>
        <v/>
      </c>
      <c r="S33" s="29"/>
      <c r="T33" s="20" t="str">
        <f t="shared" si="3"/>
        <v/>
      </c>
      <c r="U33" s="81"/>
      <c r="V33" s="156"/>
      <c r="W33" s="157"/>
      <c r="AC33" s="91"/>
      <c r="AD33" s="1" t="str">
        <f>IF($P33="","0",VLOOKUP($P33,登録データ!$Q$4:$R$19,2,FALSE))</f>
        <v>0</v>
      </c>
      <c r="AE33" s="1" t="str">
        <f t="shared" si="10"/>
        <v>00</v>
      </c>
      <c r="AF33" s="1" t="str">
        <f t="shared" si="5"/>
        <v/>
      </c>
      <c r="AG33" s="1" t="str">
        <f t="shared" si="0"/>
        <v>000000</v>
      </c>
      <c r="AH33" s="1" t="str">
        <f t="shared" si="1"/>
        <v/>
      </c>
      <c r="AI33" s="1" t="str">
        <f t="shared" si="4"/>
        <v/>
      </c>
      <c r="AJ33" s="219" t="str">
        <f>IF($C33="","",IF($C33="@",0,IF(COUNTIF($C$21:$C$620,$C33)=1,0,1)))</f>
        <v/>
      </c>
      <c r="AK33" s="219" t="str">
        <f>IF($L33="","",IF(OR($L33="北海道",$L33="東京都",$L33="大阪府",$L33="京都府",RIGHT($L33,1)="県"),0,1))</f>
        <v/>
      </c>
      <c r="AM33" s="76" t="str">
        <f>IF(AN33="","",RANK(AN33,$AN$21:$AN$600,1))</f>
        <v/>
      </c>
      <c r="AN33" s="76" t="str">
        <f>IF(V33="","",C33)</f>
        <v/>
      </c>
      <c r="AO33" s="1" t="str">
        <f>IF(AP33="","",RANK(AP33,$AP$21:$AP$600,1))</f>
        <v/>
      </c>
      <c r="AP33" s="76" t="str">
        <f>IF(W33="","",C33)</f>
        <v/>
      </c>
      <c r="AR33" s="76" t="str">
        <f t="shared" ref="AR33" si="19">IF(C33="","",G35)</f>
        <v/>
      </c>
      <c r="AS33" s="76" t="str">
        <f t="shared" ref="AS33" si="20">RIGHT(C33,3)</f>
        <v/>
      </c>
      <c r="AT33" s="76" t="str">
        <f t="shared" ref="AT33" si="21">IF(C33="","",RIGHT("00"&amp;AS33,3))</f>
        <v/>
      </c>
      <c r="AU33" s="76" t="str">
        <f t="shared" ref="AU33" si="22">CONCATENATE(AR33,AT33)</f>
        <v/>
      </c>
    </row>
    <row r="34" spans="2:47">
      <c r="B34" s="125"/>
      <c r="C34" s="165"/>
      <c r="D34" s="170"/>
      <c r="E34" s="175"/>
      <c r="F34" s="171"/>
      <c r="G34" s="213"/>
      <c r="H34" s="214"/>
      <c r="I34" s="215"/>
      <c r="J34" s="170"/>
      <c r="K34" s="171"/>
      <c r="L34" s="170"/>
      <c r="M34" s="175"/>
      <c r="N34" s="171"/>
      <c r="O34" s="48" t="s">
        <v>154</v>
      </c>
      <c r="P34" s="27"/>
      <c r="Q34" s="45"/>
      <c r="R34" s="48" t="str">
        <f t="shared" si="2"/>
        <v/>
      </c>
      <c r="S34" s="45"/>
      <c r="T34" s="48" t="str">
        <f t="shared" si="3"/>
        <v/>
      </c>
      <c r="U34" s="73"/>
      <c r="V34" s="156"/>
      <c r="W34" s="157"/>
      <c r="AC34" s="91"/>
      <c r="AD34" s="1" t="str">
        <f>IF($P34="","0",VLOOKUP($P34,登録データ!$Q$4:$R$19,2,FALSE))</f>
        <v>0</v>
      </c>
      <c r="AE34" s="1" t="str">
        <f t="shared" si="10"/>
        <v>00</v>
      </c>
      <c r="AF34" s="1" t="str">
        <f t="shared" si="5"/>
        <v/>
      </c>
      <c r="AG34" s="1" t="str">
        <f t="shared" si="0"/>
        <v>000000</v>
      </c>
      <c r="AH34" s="1" t="str">
        <f t="shared" si="1"/>
        <v/>
      </c>
      <c r="AI34" s="1" t="str">
        <f t="shared" si="4"/>
        <v/>
      </c>
      <c r="AJ34" s="219"/>
      <c r="AK34" s="219"/>
      <c r="AM34" s="76"/>
      <c r="AN34" s="76"/>
      <c r="AO34" s="76"/>
      <c r="AP34" s="76"/>
      <c r="AR34" s="76"/>
      <c r="AS34" s="76"/>
      <c r="AT34" s="76"/>
      <c r="AU34" s="76"/>
    </row>
    <row r="35" spans="2:47" ht="19.5" thickBot="1">
      <c r="B35" s="210"/>
      <c r="C35" s="166"/>
      <c r="D35" s="172"/>
      <c r="E35" s="176"/>
      <c r="F35" s="173"/>
      <c r="G35" s="216"/>
      <c r="H35" s="217"/>
      <c r="I35" s="218"/>
      <c r="J35" s="172"/>
      <c r="K35" s="173"/>
      <c r="L35" s="172"/>
      <c r="M35" s="176"/>
      <c r="N35" s="173"/>
      <c r="O35" s="9" t="s">
        <v>155</v>
      </c>
      <c r="P35" s="111"/>
      <c r="Q35" s="30"/>
      <c r="R35" s="9" t="str">
        <f t="shared" si="2"/>
        <v/>
      </c>
      <c r="S35" s="30"/>
      <c r="T35" s="9" t="str">
        <f t="shared" si="3"/>
        <v/>
      </c>
      <c r="U35" s="82"/>
      <c r="V35" s="156"/>
      <c r="W35" s="157"/>
      <c r="AC35" s="91"/>
      <c r="AD35" s="1" t="str">
        <f>IF($P35="","0",VLOOKUP($P35,登録データ!$Q$4:$R$19,2,FALSE))</f>
        <v>0</v>
      </c>
      <c r="AE35" s="1" t="str">
        <f t="shared" si="10"/>
        <v>00</v>
      </c>
      <c r="AF35" s="1" t="str">
        <f t="shared" si="5"/>
        <v/>
      </c>
      <c r="AG35" s="1" t="str">
        <f t="shared" si="0"/>
        <v>000000</v>
      </c>
      <c r="AH35" s="1" t="str">
        <f t="shared" si="1"/>
        <v/>
      </c>
      <c r="AI35" s="1" t="str">
        <f t="shared" si="4"/>
        <v/>
      </c>
      <c r="AJ35" s="219"/>
      <c r="AK35" s="219"/>
      <c r="AM35" s="76"/>
      <c r="AN35" s="76"/>
      <c r="AO35" s="76"/>
      <c r="AP35" s="76"/>
      <c r="AR35" s="76"/>
      <c r="AS35" s="76"/>
      <c r="AT35" s="76"/>
      <c r="AU35" s="76"/>
    </row>
    <row r="36" spans="2:47" ht="19.5" thickTop="1">
      <c r="B36" s="209">
        <v>6</v>
      </c>
      <c r="C36" s="164"/>
      <c r="D36" s="168"/>
      <c r="E36" s="174"/>
      <c r="F36" s="169"/>
      <c r="G36" s="168"/>
      <c r="H36" s="174"/>
      <c r="I36" s="169"/>
      <c r="J36" s="168"/>
      <c r="K36" s="169"/>
      <c r="L36" s="168"/>
      <c r="M36" s="174"/>
      <c r="N36" s="169"/>
      <c r="O36" s="20" t="s">
        <v>153</v>
      </c>
      <c r="P36" s="54"/>
      <c r="Q36" s="29"/>
      <c r="R36" s="20" t="str">
        <f t="shared" si="2"/>
        <v/>
      </c>
      <c r="S36" s="29"/>
      <c r="T36" s="20" t="str">
        <f t="shared" si="3"/>
        <v/>
      </c>
      <c r="U36" s="81"/>
      <c r="V36" s="156"/>
      <c r="W36" s="157"/>
      <c r="AC36" s="91"/>
      <c r="AD36" s="1" t="str">
        <f>IF($P36="","0",VLOOKUP($P36,登録データ!$Q$4:$R$19,2,FALSE))</f>
        <v>0</v>
      </c>
      <c r="AE36" s="1" t="str">
        <f t="shared" si="10"/>
        <v>00</v>
      </c>
      <c r="AF36" s="1" t="str">
        <f t="shared" si="5"/>
        <v/>
      </c>
      <c r="AG36" s="1" t="str">
        <f t="shared" si="0"/>
        <v>000000</v>
      </c>
      <c r="AH36" s="1" t="str">
        <f t="shared" si="1"/>
        <v/>
      </c>
      <c r="AI36" s="1" t="str">
        <f t="shared" si="4"/>
        <v/>
      </c>
      <c r="AJ36" s="219" t="str">
        <f>IF($C36="","",IF($C36="@",0,IF(COUNTIF($C$21:$C$620,$C36)=1,0,1)))</f>
        <v/>
      </c>
      <c r="AK36" s="219" t="str">
        <f>IF($L36="","",IF(OR($L36="北海道",$L36="東京都",$L36="大阪府",$L36="京都府",RIGHT($L36,1)="県"),0,1))</f>
        <v/>
      </c>
      <c r="AM36" s="76" t="str">
        <f>IF(AN36="","",RANK(AN36,$AN$21:$AN$600,1))</f>
        <v/>
      </c>
      <c r="AN36" s="76" t="str">
        <f>IF(V36="","",C36)</f>
        <v/>
      </c>
      <c r="AO36" s="1" t="str">
        <f>IF(AP36="","",RANK(AP36,$AP$21:$AP$600,1))</f>
        <v/>
      </c>
      <c r="AP36" s="76" t="str">
        <f>IF(W36="","",C36)</f>
        <v/>
      </c>
      <c r="AR36" s="76" t="str">
        <f t="shared" ref="AR36" si="23">IF(C36="","",G38)</f>
        <v/>
      </c>
      <c r="AS36" s="76" t="str">
        <f t="shared" ref="AS36" si="24">RIGHT(C36,3)</f>
        <v/>
      </c>
      <c r="AT36" s="76" t="str">
        <f t="shared" ref="AT36" si="25">IF(C36="","",RIGHT("00"&amp;AS36,3))</f>
        <v/>
      </c>
      <c r="AU36" s="76" t="str">
        <f t="shared" ref="AU36" si="26">CONCATENATE(AR36,AT36)</f>
        <v/>
      </c>
    </row>
    <row r="37" spans="2:47">
      <c r="B37" s="125"/>
      <c r="C37" s="165"/>
      <c r="D37" s="170"/>
      <c r="E37" s="175"/>
      <c r="F37" s="171"/>
      <c r="G37" s="213"/>
      <c r="H37" s="214"/>
      <c r="I37" s="215"/>
      <c r="J37" s="170"/>
      <c r="K37" s="171"/>
      <c r="L37" s="170"/>
      <c r="M37" s="175"/>
      <c r="N37" s="171"/>
      <c r="O37" s="48" t="s">
        <v>154</v>
      </c>
      <c r="P37" s="27"/>
      <c r="Q37" s="45"/>
      <c r="R37" s="48" t="str">
        <f t="shared" si="2"/>
        <v/>
      </c>
      <c r="S37" s="45"/>
      <c r="T37" s="48" t="str">
        <f t="shared" si="3"/>
        <v/>
      </c>
      <c r="U37" s="73"/>
      <c r="V37" s="156"/>
      <c r="W37" s="157"/>
      <c r="AC37" s="91"/>
      <c r="AD37" s="1" t="str">
        <f>IF($P37="","0",VLOOKUP($P37,登録データ!$Q$4:$R$19,2,FALSE))</f>
        <v>0</v>
      </c>
      <c r="AE37" s="1" t="str">
        <f t="shared" si="10"/>
        <v>00</v>
      </c>
      <c r="AF37" s="1" t="str">
        <f t="shared" si="5"/>
        <v/>
      </c>
      <c r="AG37" s="1" t="str">
        <f t="shared" si="0"/>
        <v>000000</v>
      </c>
      <c r="AH37" s="1" t="str">
        <f t="shared" si="1"/>
        <v/>
      </c>
      <c r="AI37" s="1" t="str">
        <f t="shared" si="4"/>
        <v/>
      </c>
      <c r="AJ37" s="219"/>
      <c r="AK37" s="219"/>
      <c r="AM37" s="76"/>
      <c r="AN37" s="76"/>
      <c r="AO37" s="76"/>
      <c r="AP37" s="76"/>
      <c r="AR37" s="76"/>
      <c r="AS37" s="76"/>
      <c r="AT37" s="76"/>
      <c r="AU37" s="76"/>
    </row>
    <row r="38" spans="2:47" ht="19.5" thickBot="1">
      <c r="B38" s="210"/>
      <c r="C38" s="166"/>
      <c r="D38" s="172"/>
      <c r="E38" s="176"/>
      <c r="F38" s="173"/>
      <c r="G38" s="216"/>
      <c r="H38" s="217"/>
      <c r="I38" s="218"/>
      <c r="J38" s="172"/>
      <c r="K38" s="173"/>
      <c r="L38" s="172"/>
      <c r="M38" s="176"/>
      <c r="N38" s="173"/>
      <c r="O38" s="9" t="s">
        <v>155</v>
      </c>
      <c r="P38" s="111"/>
      <c r="Q38" s="30"/>
      <c r="R38" s="9" t="str">
        <f t="shared" si="2"/>
        <v/>
      </c>
      <c r="S38" s="30"/>
      <c r="T38" s="9" t="str">
        <f t="shared" si="3"/>
        <v/>
      </c>
      <c r="U38" s="82"/>
      <c r="V38" s="156"/>
      <c r="W38" s="157"/>
      <c r="AC38" s="91"/>
      <c r="AD38" s="1" t="str">
        <f>IF($P38="","0",VLOOKUP($P38,登録データ!$Q$4:$R$19,2,FALSE))</f>
        <v>0</v>
      </c>
      <c r="AE38" s="1" t="str">
        <f t="shared" si="10"/>
        <v>00</v>
      </c>
      <c r="AF38" s="1" t="str">
        <f t="shared" si="5"/>
        <v/>
      </c>
      <c r="AG38" s="1" t="str">
        <f t="shared" si="0"/>
        <v>000000</v>
      </c>
      <c r="AH38" s="1" t="str">
        <f t="shared" si="1"/>
        <v/>
      </c>
      <c r="AI38" s="1" t="str">
        <f t="shared" si="4"/>
        <v/>
      </c>
      <c r="AJ38" s="219"/>
      <c r="AK38" s="219"/>
      <c r="AM38" s="76"/>
      <c r="AN38" s="76"/>
      <c r="AO38" s="76"/>
      <c r="AP38" s="76"/>
      <c r="AR38" s="76"/>
      <c r="AS38" s="76"/>
      <c r="AT38" s="76"/>
      <c r="AU38" s="76"/>
    </row>
    <row r="39" spans="2:47" ht="19.5" thickTop="1">
      <c r="B39" s="209">
        <v>7</v>
      </c>
      <c r="C39" s="164"/>
      <c r="D39" s="168"/>
      <c r="E39" s="174"/>
      <c r="F39" s="169"/>
      <c r="G39" s="168"/>
      <c r="H39" s="174"/>
      <c r="I39" s="169"/>
      <c r="J39" s="168"/>
      <c r="K39" s="169"/>
      <c r="L39" s="168"/>
      <c r="M39" s="174"/>
      <c r="N39" s="169"/>
      <c r="O39" s="20" t="s">
        <v>153</v>
      </c>
      <c r="P39" s="54"/>
      <c r="Q39" s="29"/>
      <c r="R39" s="20" t="str">
        <f t="shared" si="2"/>
        <v/>
      </c>
      <c r="S39" s="29"/>
      <c r="T39" s="20" t="str">
        <f t="shared" si="3"/>
        <v/>
      </c>
      <c r="U39" s="81"/>
      <c r="V39" s="156"/>
      <c r="W39" s="157"/>
      <c r="AC39" s="91"/>
      <c r="AD39" s="1" t="str">
        <f>IF($P39="","0",VLOOKUP($P39,登録データ!$Q$4:$R$19,2,FALSE))</f>
        <v>0</v>
      </c>
      <c r="AE39" s="1" t="str">
        <f t="shared" si="10"/>
        <v>00</v>
      </c>
      <c r="AF39" s="1" t="str">
        <f t="shared" si="5"/>
        <v/>
      </c>
      <c r="AG39" s="1" t="str">
        <f t="shared" si="0"/>
        <v>000000</v>
      </c>
      <c r="AH39" s="1" t="str">
        <f t="shared" si="1"/>
        <v/>
      </c>
      <c r="AI39" s="1" t="str">
        <f t="shared" si="4"/>
        <v/>
      </c>
      <c r="AJ39" s="219" t="str">
        <f>IF($C39="","",IF($C39="@",0,IF(COUNTIF($C$21:$C$620,$C39)=1,0,1)))</f>
        <v/>
      </c>
      <c r="AK39" s="219" t="str">
        <f>IF($L39="","",IF(OR($L39="北海道",$L39="東京都",$L39="大阪府",$L39="京都府",RIGHT($L39,1)="県"),0,1))</f>
        <v/>
      </c>
      <c r="AM39" s="76" t="str">
        <f>IF(AN39="","",RANK(AN39,$AN$21:$AN$600,1))</f>
        <v/>
      </c>
      <c r="AN39" s="76" t="str">
        <f>IF(V39="","",C39)</f>
        <v/>
      </c>
      <c r="AO39" s="1" t="str">
        <f>IF(AP39="","",RANK(AP39,$AP$21:$AP$600,1))</f>
        <v/>
      </c>
      <c r="AP39" s="76" t="str">
        <f>IF(W39="","",C39)</f>
        <v/>
      </c>
      <c r="AR39" s="76" t="str">
        <f t="shared" ref="AR39" si="27">IF(C39="","",G41)</f>
        <v/>
      </c>
      <c r="AS39" s="76" t="str">
        <f t="shared" ref="AS39" si="28">RIGHT(C39,3)</f>
        <v/>
      </c>
      <c r="AT39" s="76" t="str">
        <f t="shared" ref="AT39" si="29">IF(C39="","",RIGHT("00"&amp;AS39,3))</f>
        <v/>
      </c>
      <c r="AU39" s="76" t="str">
        <f t="shared" ref="AU39" si="30">CONCATENATE(AR39,AT39)</f>
        <v/>
      </c>
    </row>
    <row r="40" spans="2:47">
      <c r="B40" s="125"/>
      <c r="C40" s="165"/>
      <c r="D40" s="170"/>
      <c r="E40" s="175"/>
      <c r="F40" s="171"/>
      <c r="G40" s="213"/>
      <c r="H40" s="214"/>
      <c r="I40" s="215"/>
      <c r="J40" s="170"/>
      <c r="K40" s="171"/>
      <c r="L40" s="170"/>
      <c r="M40" s="175"/>
      <c r="N40" s="171"/>
      <c r="O40" s="48" t="s">
        <v>154</v>
      </c>
      <c r="P40" s="27"/>
      <c r="Q40" s="45"/>
      <c r="R40" s="48" t="str">
        <f t="shared" si="2"/>
        <v/>
      </c>
      <c r="S40" s="45"/>
      <c r="T40" s="48" t="str">
        <f t="shared" si="3"/>
        <v/>
      </c>
      <c r="U40" s="73"/>
      <c r="V40" s="156"/>
      <c r="W40" s="157"/>
      <c r="AC40" s="91"/>
      <c r="AD40" s="1" t="str">
        <f>IF($P40="","0",VLOOKUP($P40,登録データ!$Q$4:$R$19,2,FALSE))</f>
        <v>0</v>
      </c>
      <c r="AE40" s="1" t="str">
        <f t="shared" si="10"/>
        <v>00</v>
      </c>
      <c r="AF40" s="1" t="str">
        <f t="shared" si="5"/>
        <v/>
      </c>
      <c r="AG40" s="1" t="str">
        <f t="shared" si="0"/>
        <v>000000</v>
      </c>
      <c r="AH40" s="1" t="str">
        <f t="shared" si="1"/>
        <v/>
      </c>
      <c r="AI40" s="1" t="str">
        <f t="shared" si="4"/>
        <v/>
      </c>
      <c r="AJ40" s="219"/>
      <c r="AK40" s="219"/>
      <c r="AM40" s="76"/>
      <c r="AN40" s="76"/>
      <c r="AO40" s="76"/>
      <c r="AP40" s="76"/>
      <c r="AR40" s="76"/>
      <c r="AS40" s="76"/>
      <c r="AT40" s="76"/>
      <c r="AU40" s="76"/>
    </row>
    <row r="41" spans="2:47" ht="19.5" thickBot="1">
      <c r="B41" s="210"/>
      <c r="C41" s="166"/>
      <c r="D41" s="172"/>
      <c r="E41" s="176"/>
      <c r="F41" s="173"/>
      <c r="G41" s="216"/>
      <c r="H41" s="217"/>
      <c r="I41" s="218"/>
      <c r="J41" s="172"/>
      <c r="K41" s="173"/>
      <c r="L41" s="172"/>
      <c r="M41" s="176"/>
      <c r="N41" s="173"/>
      <c r="O41" s="9" t="s">
        <v>155</v>
      </c>
      <c r="P41" s="111"/>
      <c r="Q41" s="30"/>
      <c r="R41" s="9" t="str">
        <f t="shared" si="2"/>
        <v/>
      </c>
      <c r="S41" s="30"/>
      <c r="T41" s="9" t="str">
        <f t="shared" si="3"/>
        <v/>
      </c>
      <c r="U41" s="82"/>
      <c r="V41" s="156"/>
      <c r="W41" s="157"/>
      <c r="AC41" s="91"/>
      <c r="AD41" s="1" t="str">
        <f>IF($P41="","0",VLOOKUP($P41,登録データ!$Q$4:$R$19,2,FALSE))</f>
        <v>0</v>
      </c>
      <c r="AE41" s="1" t="str">
        <f t="shared" si="10"/>
        <v>00</v>
      </c>
      <c r="AF41" s="1" t="str">
        <f t="shared" si="5"/>
        <v/>
      </c>
      <c r="AG41" s="1" t="str">
        <f t="shared" si="0"/>
        <v>000000</v>
      </c>
      <c r="AH41" s="1" t="str">
        <f t="shared" si="1"/>
        <v/>
      </c>
      <c r="AI41" s="1" t="str">
        <f t="shared" si="4"/>
        <v/>
      </c>
      <c r="AJ41" s="219"/>
      <c r="AK41" s="219"/>
      <c r="AM41" s="76"/>
      <c r="AN41" s="76"/>
      <c r="AO41" s="76"/>
      <c r="AP41" s="76"/>
      <c r="AR41" s="76"/>
      <c r="AS41" s="76"/>
      <c r="AT41" s="76"/>
      <c r="AU41" s="76"/>
    </row>
    <row r="42" spans="2:47" ht="19.5" thickTop="1">
      <c r="B42" s="209">
        <v>8</v>
      </c>
      <c r="C42" s="164"/>
      <c r="D42" s="168"/>
      <c r="E42" s="174"/>
      <c r="F42" s="169"/>
      <c r="G42" s="168"/>
      <c r="H42" s="174"/>
      <c r="I42" s="169"/>
      <c r="J42" s="168"/>
      <c r="K42" s="169"/>
      <c r="L42" s="168"/>
      <c r="M42" s="174"/>
      <c r="N42" s="169"/>
      <c r="O42" s="20" t="s">
        <v>153</v>
      </c>
      <c r="P42" s="54"/>
      <c r="Q42" s="29"/>
      <c r="R42" s="20" t="str">
        <f t="shared" si="2"/>
        <v/>
      </c>
      <c r="S42" s="29"/>
      <c r="T42" s="20" t="str">
        <f t="shared" si="3"/>
        <v/>
      </c>
      <c r="U42" s="81"/>
      <c r="V42" s="156"/>
      <c r="W42" s="157"/>
      <c r="AC42" s="91"/>
      <c r="AD42" s="1" t="str">
        <f>IF($P42="","0",VLOOKUP($P42,登録データ!$Q$4:$R$19,2,FALSE))</f>
        <v>0</v>
      </c>
      <c r="AE42" s="1" t="str">
        <f t="shared" si="10"/>
        <v>00</v>
      </c>
      <c r="AF42" s="1" t="str">
        <f t="shared" si="5"/>
        <v/>
      </c>
      <c r="AG42" s="1" t="str">
        <f t="shared" si="0"/>
        <v>000000</v>
      </c>
      <c r="AH42" s="1" t="str">
        <f t="shared" si="1"/>
        <v/>
      </c>
      <c r="AI42" s="1" t="str">
        <f t="shared" si="4"/>
        <v/>
      </c>
      <c r="AJ42" s="219" t="str">
        <f>IF($C42="","",IF($C42="@",0,IF(COUNTIF($C$21:$C$620,$C42)=1,0,1)))</f>
        <v/>
      </c>
      <c r="AK42" s="219" t="str">
        <f>IF($L42="","",IF(OR($L42="北海道",$L42="東京都",$L42="大阪府",$L42="京都府",RIGHT($L42,1)="県"),0,1))</f>
        <v/>
      </c>
      <c r="AM42" s="76" t="str">
        <f>IF(AN42="","",RANK(AN42,$AN$21:$AN$600,1))</f>
        <v/>
      </c>
      <c r="AN42" s="76" t="str">
        <f>IF(V42="","",C42)</f>
        <v/>
      </c>
      <c r="AO42" s="1" t="str">
        <f>IF(AP42="","",RANK(AP42,$AP$21:$AP$600,1))</f>
        <v/>
      </c>
      <c r="AP42" s="76" t="str">
        <f>IF(W42="","",C42)</f>
        <v/>
      </c>
      <c r="AR42" s="76" t="str">
        <f t="shared" ref="AR42" si="31">IF(C42="","",G44)</f>
        <v/>
      </c>
      <c r="AS42" s="76" t="str">
        <f t="shared" ref="AS42" si="32">RIGHT(C42,3)</f>
        <v/>
      </c>
      <c r="AT42" s="76" t="str">
        <f t="shared" ref="AT42" si="33">IF(C42="","",RIGHT("00"&amp;AS42,3))</f>
        <v/>
      </c>
      <c r="AU42" s="76" t="str">
        <f t="shared" ref="AU42" si="34">CONCATENATE(AR42,AT42)</f>
        <v/>
      </c>
    </row>
    <row r="43" spans="2:47">
      <c r="B43" s="125"/>
      <c r="C43" s="165"/>
      <c r="D43" s="170"/>
      <c r="E43" s="175"/>
      <c r="F43" s="171"/>
      <c r="G43" s="213"/>
      <c r="H43" s="214"/>
      <c r="I43" s="215"/>
      <c r="J43" s="170"/>
      <c r="K43" s="171"/>
      <c r="L43" s="170"/>
      <c r="M43" s="175"/>
      <c r="N43" s="171"/>
      <c r="O43" s="48" t="s">
        <v>154</v>
      </c>
      <c r="P43" s="27"/>
      <c r="Q43" s="45"/>
      <c r="R43" s="48" t="str">
        <f t="shared" si="2"/>
        <v/>
      </c>
      <c r="S43" s="45"/>
      <c r="T43" s="48" t="str">
        <f t="shared" si="3"/>
        <v/>
      </c>
      <c r="U43" s="73"/>
      <c r="V43" s="156"/>
      <c r="W43" s="157"/>
      <c r="AC43" s="91"/>
      <c r="AD43" s="1" t="str">
        <f>IF($P43="","0",VLOOKUP($P43,登録データ!$Q$4:$R$19,2,FALSE))</f>
        <v>0</v>
      </c>
      <c r="AE43" s="1" t="str">
        <f t="shared" si="10"/>
        <v>00</v>
      </c>
      <c r="AF43" s="1" t="str">
        <f t="shared" si="5"/>
        <v/>
      </c>
      <c r="AG43" s="1" t="str">
        <f t="shared" si="0"/>
        <v>000000</v>
      </c>
      <c r="AH43" s="1" t="str">
        <f t="shared" si="1"/>
        <v/>
      </c>
      <c r="AI43" s="1" t="str">
        <f t="shared" si="4"/>
        <v/>
      </c>
      <c r="AJ43" s="219"/>
      <c r="AK43" s="219"/>
      <c r="AM43" s="76"/>
      <c r="AN43" s="76"/>
      <c r="AO43" s="76"/>
      <c r="AP43" s="76"/>
      <c r="AR43" s="76"/>
      <c r="AS43" s="76"/>
      <c r="AT43" s="76"/>
      <c r="AU43" s="76"/>
    </row>
    <row r="44" spans="2:47" ht="19.5" thickBot="1">
      <c r="B44" s="210"/>
      <c r="C44" s="166"/>
      <c r="D44" s="172"/>
      <c r="E44" s="176"/>
      <c r="F44" s="173"/>
      <c r="G44" s="216"/>
      <c r="H44" s="217"/>
      <c r="I44" s="218"/>
      <c r="J44" s="172"/>
      <c r="K44" s="173"/>
      <c r="L44" s="172"/>
      <c r="M44" s="176"/>
      <c r="N44" s="173"/>
      <c r="O44" s="9" t="s">
        <v>155</v>
      </c>
      <c r="P44" s="111"/>
      <c r="Q44" s="30"/>
      <c r="R44" s="9" t="str">
        <f t="shared" si="2"/>
        <v/>
      </c>
      <c r="S44" s="30"/>
      <c r="T44" s="9" t="str">
        <f t="shared" si="3"/>
        <v/>
      </c>
      <c r="U44" s="82"/>
      <c r="V44" s="156"/>
      <c r="W44" s="157"/>
      <c r="AC44" s="91"/>
      <c r="AD44" s="1" t="str">
        <f>IF($P44="","0",VLOOKUP($P44,登録データ!$Q$4:$R$19,2,FALSE))</f>
        <v>0</v>
      </c>
      <c r="AE44" s="1" t="str">
        <f t="shared" si="10"/>
        <v>00</v>
      </c>
      <c r="AF44" s="1" t="str">
        <f t="shared" si="5"/>
        <v/>
      </c>
      <c r="AG44" s="1" t="str">
        <f t="shared" si="0"/>
        <v>000000</v>
      </c>
      <c r="AH44" s="1" t="str">
        <f t="shared" si="1"/>
        <v/>
      </c>
      <c r="AI44" s="1" t="str">
        <f t="shared" si="4"/>
        <v/>
      </c>
      <c r="AJ44" s="219"/>
      <c r="AK44" s="219"/>
      <c r="AM44" s="76"/>
      <c r="AN44" s="76"/>
      <c r="AO44" s="76"/>
      <c r="AP44" s="76"/>
      <c r="AR44" s="76"/>
      <c r="AS44" s="76"/>
      <c r="AT44" s="76"/>
      <c r="AU44" s="76"/>
    </row>
    <row r="45" spans="2:47" ht="19.5" thickTop="1">
      <c r="B45" s="209">
        <v>9</v>
      </c>
      <c r="C45" s="164"/>
      <c r="D45" s="168"/>
      <c r="E45" s="174"/>
      <c r="F45" s="169"/>
      <c r="G45" s="168"/>
      <c r="H45" s="174"/>
      <c r="I45" s="169"/>
      <c r="J45" s="168"/>
      <c r="K45" s="169"/>
      <c r="L45" s="168"/>
      <c r="M45" s="174"/>
      <c r="N45" s="169"/>
      <c r="O45" s="20" t="s">
        <v>153</v>
      </c>
      <c r="P45" s="54"/>
      <c r="Q45" s="29"/>
      <c r="R45" s="20" t="str">
        <f t="shared" si="2"/>
        <v/>
      </c>
      <c r="S45" s="29"/>
      <c r="T45" s="20" t="str">
        <f t="shared" si="3"/>
        <v/>
      </c>
      <c r="U45" s="81"/>
      <c r="V45" s="156"/>
      <c r="W45" s="157"/>
      <c r="AC45" s="91"/>
      <c r="AD45" s="1" t="str">
        <f>IF($P45="","0",VLOOKUP($P45,登録データ!$Q$4:$R$19,2,FALSE))</f>
        <v>0</v>
      </c>
      <c r="AE45" s="1" t="str">
        <f t="shared" si="10"/>
        <v>00</v>
      </c>
      <c r="AF45" s="1" t="str">
        <f t="shared" si="5"/>
        <v/>
      </c>
      <c r="AG45" s="1" t="str">
        <f t="shared" si="0"/>
        <v>000000</v>
      </c>
      <c r="AH45" s="1" t="str">
        <f t="shared" si="1"/>
        <v/>
      </c>
      <c r="AI45" s="1" t="str">
        <f t="shared" si="4"/>
        <v/>
      </c>
      <c r="AJ45" s="219" t="str">
        <f>IF($C45="","",IF($C45="@",0,IF(COUNTIF($C$21:$C$620,$C45)=1,0,1)))</f>
        <v/>
      </c>
      <c r="AK45" s="219" t="str">
        <f>IF($L45="","",IF(OR($L45="北海道",$L45="東京都",$L45="大阪府",$L45="京都府",RIGHT($L45,1)="県"),0,1))</f>
        <v/>
      </c>
      <c r="AM45" s="76" t="str">
        <f>IF(AN45="","",RANK(AN45,$AN$21:$AN$600,1))</f>
        <v/>
      </c>
      <c r="AN45" s="76" t="str">
        <f>IF(V45="","",C45)</f>
        <v/>
      </c>
      <c r="AO45" s="1" t="str">
        <f>IF(AP45="","",RANK(AP45,$AP$21:$AP$600,1))</f>
        <v/>
      </c>
      <c r="AP45" s="76" t="str">
        <f>IF(W45="","",C45)</f>
        <v/>
      </c>
      <c r="AR45" s="76" t="str">
        <f t="shared" ref="AR45" si="35">IF(C45="","",G47)</f>
        <v/>
      </c>
      <c r="AS45" s="76" t="str">
        <f t="shared" ref="AS45" si="36">RIGHT(C45,3)</f>
        <v/>
      </c>
      <c r="AT45" s="76" t="str">
        <f t="shared" ref="AT45" si="37">IF(C45="","",RIGHT("00"&amp;AS45,3))</f>
        <v/>
      </c>
      <c r="AU45" s="76" t="str">
        <f t="shared" ref="AU45" si="38">CONCATENATE(AR45,AT45)</f>
        <v/>
      </c>
    </row>
    <row r="46" spans="2:47">
      <c r="B46" s="125"/>
      <c r="C46" s="165"/>
      <c r="D46" s="170"/>
      <c r="E46" s="175"/>
      <c r="F46" s="171"/>
      <c r="G46" s="213"/>
      <c r="H46" s="214"/>
      <c r="I46" s="215"/>
      <c r="J46" s="170"/>
      <c r="K46" s="171"/>
      <c r="L46" s="170"/>
      <c r="M46" s="175"/>
      <c r="N46" s="171"/>
      <c r="O46" s="48" t="s">
        <v>154</v>
      </c>
      <c r="P46" s="27"/>
      <c r="Q46" s="45"/>
      <c r="R46" s="48" t="str">
        <f t="shared" si="2"/>
        <v/>
      </c>
      <c r="S46" s="45"/>
      <c r="T46" s="48" t="str">
        <f t="shared" si="3"/>
        <v/>
      </c>
      <c r="U46" s="73"/>
      <c r="V46" s="156"/>
      <c r="W46" s="157"/>
      <c r="AC46" s="91"/>
      <c r="AD46" s="1" t="str">
        <f>IF($P46="","0",VLOOKUP($P46,登録データ!$Q$4:$R$19,2,FALSE))</f>
        <v>0</v>
      </c>
      <c r="AE46" s="1" t="str">
        <f t="shared" si="10"/>
        <v>00</v>
      </c>
      <c r="AF46" s="1" t="str">
        <f t="shared" si="5"/>
        <v/>
      </c>
      <c r="AG46" s="1" t="str">
        <f t="shared" si="0"/>
        <v>000000</v>
      </c>
      <c r="AH46" s="1" t="str">
        <f t="shared" si="1"/>
        <v/>
      </c>
      <c r="AI46" s="1" t="str">
        <f t="shared" si="4"/>
        <v/>
      </c>
      <c r="AJ46" s="219"/>
      <c r="AK46" s="219"/>
      <c r="AM46" s="76"/>
      <c r="AN46" s="76"/>
      <c r="AO46" s="76"/>
      <c r="AP46" s="76"/>
      <c r="AR46" s="76"/>
      <c r="AS46" s="76"/>
      <c r="AT46" s="76"/>
      <c r="AU46" s="76"/>
    </row>
    <row r="47" spans="2:47" ht="19.5" thickBot="1">
      <c r="B47" s="210"/>
      <c r="C47" s="166"/>
      <c r="D47" s="172"/>
      <c r="E47" s="176"/>
      <c r="F47" s="173"/>
      <c r="G47" s="216"/>
      <c r="H47" s="217"/>
      <c r="I47" s="218"/>
      <c r="J47" s="172"/>
      <c r="K47" s="173"/>
      <c r="L47" s="172"/>
      <c r="M47" s="176"/>
      <c r="N47" s="173"/>
      <c r="O47" s="9" t="s">
        <v>155</v>
      </c>
      <c r="P47" s="111"/>
      <c r="Q47" s="30"/>
      <c r="R47" s="9" t="str">
        <f t="shared" si="2"/>
        <v/>
      </c>
      <c r="S47" s="30"/>
      <c r="T47" s="9" t="str">
        <f t="shared" si="3"/>
        <v/>
      </c>
      <c r="U47" s="82"/>
      <c r="V47" s="156"/>
      <c r="W47" s="157"/>
      <c r="AC47" s="91"/>
      <c r="AD47" s="1" t="str">
        <f>IF($P47="","0",VLOOKUP($P47,登録データ!$Q$4:$R$19,2,FALSE))</f>
        <v>0</v>
      </c>
      <c r="AE47" s="1" t="str">
        <f t="shared" si="10"/>
        <v>00</v>
      </c>
      <c r="AF47" s="1" t="str">
        <f t="shared" si="5"/>
        <v/>
      </c>
      <c r="AG47" s="1" t="str">
        <f t="shared" si="0"/>
        <v>000000</v>
      </c>
      <c r="AH47" s="1" t="str">
        <f t="shared" si="1"/>
        <v/>
      </c>
      <c r="AI47" s="1" t="str">
        <f t="shared" si="4"/>
        <v/>
      </c>
      <c r="AJ47" s="219"/>
      <c r="AK47" s="219"/>
      <c r="AM47" s="76"/>
      <c r="AN47" s="76"/>
      <c r="AO47" s="76"/>
      <c r="AP47" s="76"/>
      <c r="AR47" s="76"/>
      <c r="AS47" s="76"/>
      <c r="AT47" s="76"/>
      <c r="AU47" s="76"/>
    </row>
    <row r="48" spans="2:47" ht="19.5" thickTop="1">
      <c r="B48" s="209">
        <v>10</v>
      </c>
      <c r="C48" s="164"/>
      <c r="D48" s="168"/>
      <c r="E48" s="174"/>
      <c r="F48" s="169"/>
      <c r="G48" s="168"/>
      <c r="H48" s="174"/>
      <c r="I48" s="169"/>
      <c r="J48" s="168"/>
      <c r="K48" s="169"/>
      <c r="L48" s="168"/>
      <c r="M48" s="174"/>
      <c r="N48" s="169"/>
      <c r="O48" s="20" t="s">
        <v>153</v>
      </c>
      <c r="P48" s="54"/>
      <c r="Q48" s="29"/>
      <c r="R48" s="20" t="str">
        <f t="shared" si="2"/>
        <v/>
      </c>
      <c r="S48" s="29"/>
      <c r="T48" s="20" t="str">
        <f t="shared" si="3"/>
        <v/>
      </c>
      <c r="U48" s="81"/>
      <c r="V48" s="156"/>
      <c r="W48" s="157"/>
      <c r="AC48" s="91"/>
      <c r="AD48" s="1" t="str">
        <f>IF($P48="","0",VLOOKUP($P48,登録データ!$Q$4:$R$19,2,FALSE))</f>
        <v>0</v>
      </c>
      <c r="AE48" s="1" t="str">
        <f t="shared" si="10"/>
        <v>00</v>
      </c>
      <c r="AF48" s="1" t="str">
        <f t="shared" si="5"/>
        <v/>
      </c>
      <c r="AG48" s="1" t="str">
        <f t="shared" si="0"/>
        <v>000000</v>
      </c>
      <c r="AH48" s="1" t="str">
        <f t="shared" si="1"/>
        <v/>
      </c>
      <c r="AI48" s="1" t="str">
        <f t="shared" si="4"/>
        <v/>
      </c>
      <c r="AJ48" s="219" t="str">
        <f>IF($C48="","",IF($C48="@",0,IF(COUNTIF($C$21:$C$620,$C48)=1,0,1)))</f>
        <v/>
      </c>
      <c r="AK48" s="219" t="str">
        <f>IF($L48="","",IF(OR($L48="北海道",$L48="東京都",$L48="大阪府",$L48="京都府",RIGHT($L48,1)="県"),0,1))</f>
        <v/>
      </c>
      <c r="AM48" s="76" t="str">
        <f>IF(AN48="","",RANK(AN48,$AN$21:$AN$600,1))</f>
        <v/>
      </c>
      <c r="AN48" s="76" t="str">
        <f>IF(V48="","",C48)</f>
        <v/>
      </c>
      <c r="AO48" s="1" t="str">
        <f>IF(AP48="","",RANK(AP48,$AP$21:$AP$600,1))</f>
        <v/>
      </c>
      <c r="AP48" s="76" t="str">
        <f>IF(W48="","",C48)</f>
        <v/>
      </c>
      <c r="AR48" s="76" t="str">
        <f t="shared" ref="AR48" si="39">IF(C48="","",G50)</f>
        <v/>
      </c>
      <c r="AS48" s="76" t="str">
        <f t="shared" ref="AS48" si="40">RIGHT(C48,3)</f>
        <v/>
      </c>
      <c r="AT48" s="76" t="str">
        <f t="shared" ref="AT48" si="41">IF(C48="","",RIGHT("00"&amp;AS48,3))</f>
        <v/>
      </c>
      <c r="AU48" s="76" t="str">
        <f t="shared" ref="AU48" si="42">CONCATENATE(AR48,AT48)</f>
        <v/>
      </c>
    </row>
    <row r="49" spans="2:47">
      <c r="B49" s="125"/>
      <c r="C49" s="165"/>
      <c r="D49" s="170"/>
      <c r="E49" s="175"/>
      <c r="F49" s="171"/>
      <c r="G49" s="213"/>
      <c r="H49" s="214"/>
      <c r="I49" s="215"/>
      <c r="J49" s="170"/>
      <c r="K49" s="171"/>
      <c r="L49" s="170"/>
      <c r="M49" s="175"/>
      <c r="N49" s="171"/>
      <c r="O49" s="48" t="s">
        <v>154</v>
      </c>
      <c r="P49" s="27"/>
      <c r="Q49" s="45"/>
      <c r="R49" s="48" t="str">
        <f t="shared" si="2"/>
        <v/>
      </c>
      <c r="S49" s="45"/>
      <c r="T49" s="48" t="str">
        <f t="shared" si="3"/>
        <v/>
      </c>
      <c r="U49" s="73"/>
      <c r="V49" s="156"/>
      <c r="W49" s="157"/>
      <c r="AC49" s="91"/>
      <c r="AD49" s="1" t="str">
        <f>IF($P49="","0",VLOOKUP($P49,登録データ!$Q$4:$R$19,2,FALSE))</f>
        <v>0</v>
      </c>
      <c r="AE49" s="1" t="str">
        <f t="shared" si="10"/>
        <v>00</v>
      </c>
      <c r="AF49" s="1" t="str">
        <f t="shared" si="5"/>
        <v/>
      </c>
      <c r="AG49" s="1" t="str">
        <f t="shared" si="0"/>
        <v>000000</v>
      </c>
      <c r="AH49" s="1" t="str">
        <f t="shared" si="1"/>
        <v/>
      </c>
      <c r="AI49" s="1" t="str">
        <f t="shared" si="4"/>
        <v/>
      </c>
      <c r="AJ49" s="219"/>
      <c r="AK49" s="219"/>
      <c r="AM49" s="76"/>
      <c r="AN49" s="76"/>
      <c r="AO49" s="76"/>
      <c r="AP49" s="76"/>
      <c r="AR49" s="76"/>
      <c r="AS49" s="76"/>
      <c r="AT49" s="76"/>
      <c r="AU49" s="76"/>
    </row>
    <row r="50" spans="2:47" ht="19.5" thickBot="1">
      <c r="B50" s="210"/>
      <c r="C50" s="166"/>
      <c r="D50" s="172"/>
      <c r="E50" s="176"/>
      <c r="F50" s="173"/>
      <c r="G50" s="216"/>
      <c r="H50" s="217"/>
      <c r="I50" s="218"/>
      <c r="J50" s="172"/>
      <c r="K50" s="173"/>
      <c r="L50" s="172"/>
      <c r="M50" s="176"/>
      <c r="N50" s="173"/>
      <c r="O50" s="9" t="s">
        <v>155</v>
      </c>
      <c r="P50" s="111"/>
      <c r="Q50" s="30"/>
      <c r="R50" s="9" t="str">
        <f t="shared" si="2"/>
        <v/>
      </c>
      <c r="S50" s="30"/>
      <c r="T50" s="9" t="str">
        <f t="shared" si="3"/>
        <v/>
      </c>
      <c r="U50" s="82"/>
      <c r="V50" s="156"/>
      <c r="W50" s="157"/>
      <c r="AC50" s="91"/>
      <c r="AD50" s="1" t="str">
        <f>IF($P50="","0",VLOOKUP($P50,登録データ!$Q$4:$R$19,2,FALSE))</f>
        <v>0</v>
      </c>
      <c r="AE50" s="1" t="str">
        <f t="shared" si="10"/>
        <v>00</v>
      </c>
      <c r="AF50" s="1" t="str">
        <f t="shared" si="5"/>
        <v/>
      </c>
      <c r="AG50" s="1" t="str">
        <f t="shared" si="0"/>
        <v>000000</v>
      </c>
      <c r="AH50" s="1" t="str">
        <f t="shared" si="1"/>
        <v/>
      </c>
      <c r="AI50" s="1" t="str">
        <f t="shared" si="4"/>
        <v/>
      </c>
      <c r="AJ50" s="219"/>
      <c r="AK50" s="219"/>
      <c r="AM50" s="76"/>
      <c r="AN50" s="76"/>
      <c r="AO50" s="76"/>
      <c r="AP50" s="76"/>
      <c r="AR50" s="76"/>
      <c r="AS50" s="76"/>
      <c r="AT50" s="76"/>
      <c r="AU50" s="76"/>
    </row>
    <row r="51" spans="2:47" ht="19.5" thickTop="1">
      <c r="B51" s="209">
        <v>11</v>
      </c>
      <c r="C51" s="164"/>
      <c r="D51" s="168"/>
      <c r="E51" s="174"/>
      <c r="F51" s="169"/>
      <c r="G51" s="168"/>
      <c r="H51" s="174"/>
      <c r="I51" s="169"/>
      <c r="J51" s="168"/>
      <c r="K51" s="169"/>
      <c r="L51" s="168"/>
      <c r="M51" s="174"/>
      <c r="N51" s="169"/>
      <c r="O51" s="20" t="s">
        <v>153</v>
      </c>
      <c r="P51" s="54"/>
      <c r="Q51" s="29"/>
      <c r="R51" s="20" t="str">
        <f t="shared" si="2"/>
        <v/>
      </c>
      <c r="S51" s="29"/>
      <c r="T51" s="20" t="str">
        <f t="shared" si="3"/>
        <v/>
      </c>
      <c r="U51" s="81"/>
      <c r="V51" s="156"/>
      <c r="W51" s="157"/>
      <c r="AC51" s="91"/>
      <c r="AD51" s="1" t="str">
        <f>IF($P51="","0",VLOOKUP($P51,登録データ!$Q$4:$R$19,2,FALSE))</f>
        <v>0</v>
      </c>
      <c r="AE51" s="1" t="str">
        <f t="shared" si="10"/>
        <v>00</v>
      </c>
      <c r="AF51" s="1" t="str">
        <f t="shared" si="5"/>
        <v/>
      </c>
      <c r="AG51" s="1" t="str">
        <f t="shared" si="0"/>
        <v>000000</v>
      </c>
      <c r="AH51" s="1" t="str">
        <f t="shared" si="1"/>
        <v/>
      </c>
      <c r="AI51" s="1" t="str">
        <f t="shared" si="4"/>
        <v/>
      </c>
      <c r="AJ51" s="219" t="str">
        <f>IF($C51="","",IF($C51="@",0,IF(COUNTIF($C$21:$C$620,$C51)=1,0,1)))</f>
        <v/>
      </c>
      <c r="AK51" s="219" t="str">
        <f>IF($L51="","",IF(OR($L51="北海道",$L51="東京都",$L51="大阪府",$L51="京都府",RIGHT($L51,1)="県"),0,1))</f>
        <v/>
      </c>
      <c r="AM51" s="76" t="str">
        <f>IF(AN51="","",RANK(AN51,$AN$21:$AN$600,1))</f>
        <v/>
      </c>
      <c r="AN51" s="76" t="str">
        <f>IF(V51="","",C51)</f>
        <v/>
      </c>
      <c r="AO51" s="1" t="str">
        <f>IF(AP51="","",RANK(AP51,$AP$21:$AP$600,1))</f>
        <v/>
      </c>
      <c r="AP51" s="76" t="str">
        <f>IF(W51="","",C51)</f>
        <v/>
      </c>
      <c r="AR51" s="76" t="str">
        <f t="shared" ref="AR51" si="43">IF(C51="","",G53)</f>
        <v/>
      </c>
      <c r="AS51" s="76" t="str">
        <f t="shared" ref="AS51" si="44">RIGHT(C51,3)</f>
        <v/>
      </c>
      <c r="AT51" s="76" t="str">
        <f t="shared" ref="AT51" si="45">IF(C51="","",RIGHT("00"&amp;AS51,3))</f>
        <v/>
      </c>
      <c r="AU51" s="76" t="str">
        <f t="shared" ref="AU51" si="46">CONCATENATE(AR51,AT51)</f>
        <v/>
      </c>
    </row>
    <row r="52" spans="2:47">
      <c r="B52" s="125"/>
      <c r="C52" s="165"/>
      <c r="D52" s="170"/>
      <c r="E52" s="175"/>
      <c r="F52" s="171"/>
      <c r="G52" s="213"/>
      <c r="H52" s="214"/>
      <c r="I52" s="215"/>
      <c r="J52" s="170"/>
      <c r="K52" s="171"/>
      <c r="L52" s="170"/>
      <c r="M52" s="175"/>
      <c r="N52" s="171"/>
      <c r="O52" s="48" t="s">
        <v>154</v>
      </c>
      <c r="P52" s="27"/>
      <c r="Q52" s="45"/>
      <c r="R52" s="48" t="str">
        <f t="shared" si="2"/>
        <v/>
      </c>
      <c r="S52" s="45"/>
      <c r="T52" s="48" t="str">
        <f t="shared" si="3"/>
        <v/>
      </c>
      <c r="U52" s="73"/>
      <c r="V52" s="156"/>
      <c r="W52" s="157"/>
      <c r="AC52" s="91"/>
      <c r="AD52" s="1" t="str">
        <f>IF($P52="","0",VLOOKUP($P52,登録データ!$Q$4:$R$19,2,FALSE))</f>
        <v>0</v>
      </c>
      <c r="AE52" s="1" t="str">
        <f t="shared" si="10"/>
        <v>00</v>
      </c>
      <c r="AF52" s="1" t="str">
        <f t="shared" si="5"/>
        <v/>
      </c>
      <c r="AG52" s="1" t="str">
        <f t="shared" si="0"/>
        <v>000000</v>
      </c>
      <c r="AH52" s="1" t="str">
        <f t="shared" si="1"/>
        <v/>
      </c>
      <c r="AI52" s="1" t="str">
        <f t="shared" si="4"/>
        <v/>
      </c>
      <c r="AJ52" s="219"/>
      <c r="AK52" s="219"/>
      <c r="AM52" s="76"/>
      <c r="AN52" s="76"/>
      <c r="AO52" s="76"/>
      <c r="AP52" s="76"/>
      <c r="AR52" s="76"/>
      <c r="AS52" s="76"/>
      <c r="AT52" s="76"/>
      <c r="AU52" s="76"/>
    </row>
    <row r="53" spans="2:47" ht="19.5" thickBot="1">
      <c r="B53" s="210"/>
      <c r="C53" s="166"/>
      <c r="D53" s="172"/>
      <c r="E53" s="176"/>
      <c r="F53" s="173"/>
      <c r="G53" s="216"/>
      <c r="H53" s="217"/>
      <c r="I53" s="218"/>
      <c r="J53" s="172"/>
      <c r="K53" s="173"/>
      <c r="L53" s="172"/>
      <c r="M53" s="176"/>
      <c r="N53" s="173"/>
      <c r="O53" s="9" t="s">
        <v>155</v>
      </c>
      <c r="P53" s="111"/>
      <c r="Q53" s="30"/>
      <c r="R53" s="9" t="str">
        <f t="shared" si="2"/>
        <v/>
      </c>
      <c r="S53" s="30"/>
      <c r="T53" s="9" t="str">
        <f t="shared" si="3"/>
        <v/>
      </c>
      <c r="U53" s="82"/>
      <c r="V53" s="156"/>
      <c r="W53" s="157"/>
      <c r="AC53" s="91"/>
      <c r="AD53" s="1" t="str">
        <f>IF($P53="","0",VLOOKUP($P53,登録データ!$Q$4:$R$19,2,FALSE))</f>
        <v>0</v>
      </c>
      <c r="AE53" s="1" t="str">
        <f t="shared" si="10"/>
        <v>00</v>
      </c>
      <c r="AF53" s="1" t="str">
        <f t="shared" si="5"/>
        <v/>
      </c>
      <c r="AG53" s="1" t="str">
        <f t="shared" si="0"/>
        <v>000000</v>
      </c>
      <c r="AH53" s="1" t="str">
        <f t="shared" si="1"/>
        <v/>
      </c>
      <c r="AI53" s="1" t="str">
        <f t="shared" si="4"/>
        <v/>
      </c>
      <c r="AJ53" s="219"/>
      <c r="AK53" s="219"/>
      <c r="AM53" s="76"/>
      <c r="AN53" s="76"/>
      <c r="AO53" s="76"/>
      <c r="AP53" s="76"/>
      <c r="AR53" s="76"/>
      <c r="AS53" s="76"/>
      <c r="AT53" s="76"/>
      <c r="AU53" s="76"/>
    </row>
    <row r="54" spans="2:47" ht="19.5" thickTop="1">
      <c r="B54" s="209">
        <v>12</v>
      </c>
      <c r="C54" s="164"/>
      <c r="D54" s="168"/>
      <c r="E54" s="174"/>
      <c r="F54" s="169"/>
      <c r="G54" s="168"/>
      <c r="H54" s="174"/>
      <c r="I54" s="169"/>
      <c r="J54" s="168"/>
      <c r="K54" s="169"/>
      <c r="L54" s="168"/>
      <c r="M54" s="174"/>
      <c r="N54" s="169"/>
      <c r="O54" s="20" t="s">
        <v>153</v>
      </c>
      <c r="P54" s="54"/>
      <c r="Q54" s="29"/>
      <c r="R54" s="20" t="str">
        <f t="shared" si="2"/>
        <v/>
      </c>
      <c r="S54" s="29"/>
      <c r="T54" s="20" t="str">
        <f t="shared" si="3"/>
        <v/>
      </c>
      <c r="U54" s="81"/>
      <c r="V54" s="156"/>
      <c r="W54" s="157"/>
      <c r="AC54" s="91"/>
      <c r="AD54" s="1" t="str">
        <f>IF($P54="","0",VLOOKUP($P54,登録データ!$Q$4:$R$19,2,FALSE))</f>
        <v>0</v>
      </c>
      <c r="AE54" s="1" t="str">
        <f t="shared" si="10"/>
        <v>00</v>
      </c>
      <c r="AF54" s="1" t="str">
        <f t="shared" si="5"/>
        <v/>
      </c>
      <c r="AG54" s="1" t="str">
        <f t="shared" si="0"/>
        <v>000000</v>
      </c>
      <c r="AH54" s="1" t="str">
        <f t="shared" si="1"/>
        <v/>
      </c>
      <c r="AI54" s="1" t="str">
        <f t="shared" si="4"/>
        <v/>
      </c>
      <c r="AJ54" s="219" t="str">
        <f>IF($C54="","",IF($C54="@",0,IF(COUNTIF($C$21:$C$620,$C54)=1,0,1)))</f>
        <v/>
      </c>
      <c r="AK54" s="219" t="str">
        <f>IF($L54="","",IF(OR($L54="北海道",$L54="東京都",$L54="大阪府",$L54="京都府",RIGHT($L54,1)="県"),0,1))</f>
        <v/>
      </c>
      <c r="AM54" s="76" t="str">
        <f>IF(AN54="","",RANK(AN54,$AN$21:$AN$600,1))</f>
        <v/>
      </c>
      <c r="AN54" s="76" t="str">
        <f>IF(V54="","",C54)</f>
        <v/>
      </c>
      <c r="AO54" s="1" t="str">
        <f>IF(AP54="","",RANK(AP54,$AP$21:$AP$600,1))</f>
        <v/>
      </c>
      <c r="AP54" s="76" t="str">
        <f>IF(W54="","",C54)</f>
        <v/>
      </c>
      <c r="AR54" s="76" t="str">
        <f t="shared" ref="AR54" si="47">IF(C54="","",G56)</f>
        <v/>
      </c>
      <c r="AS54" s="76" t="str">
        <f t="shared" ref="AS54" si="48">RIGHT(C54,3)</f>
        <v/>
      </c>
      <c r="AT54" s="76" t="str">
        <f t="shared" ref="AT54" si="49">IF(C54="","",RIGHT("00"&amp;AS54,3))</f>
        <v/>
      </c>
      <c r="AU54" s="76" t="str">
        <f t="shared" ref="AU54" si="50">CONCATENATE(AR54,AT54)</f>
        <v/>
      </c>
    </row>
    <row r="55" spans="2:47">
      <c r="B55" s="125"/>
      <c r="C55" s="165"/>
      <c r="D55" s="170"/>
      <c r="E55" s="175"/>
      <c r="F55" s="171"/>
      <c r="G55" s="213"/>
      <c r="H55" s="214"/>
      <c r="I55" s="215"/>
      <c r="J55" s="170"/>
      <c r="K55" s="171"/>
      <c r="L55" s="170"/>
      <c r="M55" s="175"/>
      <c r="N55" s="171"/>
      <c r="O55" s="48" t="s">
        <v>154</v>
      </c>
      <c r="P55" s="27"/>
      <c r="Q55" s="45"/>
      <c r="R55" s="48" t="str">
        <f t="shared" si="2"/>
        <v/>
      </c>
      <c r="S55" s="45"/>
      <c r="T55" s="48" t="str">
        <f t="shared" si="3"/>
        <v/>
      </c>
      <c r="U55" s="73"/>
      <c r="V55" s="156"/>
      <c r="W55" s="157"/>
      <c r="AC55" s="91"/>
      <c r="AD55" s="1" t="str">
        <f>IF($P55="","0",VLOOKUP($P55,登録データ!$Q$4:$R$19,2,FALSE))</f>
        <v>0</v>
      </c>
      <c r="AE55" s="1" t="str">
        <f t="shared" si="10"/>
        <v>00</v>
      </c>
      <c r="AF55" s="1" t="str">
        <f t="shared" si="5"/>
        <v/>
      </c>
      <c r="AG55" s="1" t="str">
        <f t="shared" si="0"/>
        <v>000000</v>
      </c>
      <c r="AH55" s="1" t="str">
        <f t="shared" si="1"/>
        <v/>
      </c>
      <c r="AI55" s="1" t="str">
        <f t="shared" si="4"/>
        <v/>
      </c>
      <c r="AJ55" s="219"/>
      <c r="AK55" s="219"/>
      <c r="AM55" s="76"/>
      <c r="AN55" s="76"/>
      <c r="AO55" s="76"/>
      <c r="AP55" s="76"/>
      <c r="AR55" s="76"/>
      <c r="AS55" s="76"/>
      <c r="AT55" s="76"/>
      <c r="AU55" s="76"/>
    </row>
    <row r="56" spans="2:47" ht="19.5" thickBot="1">
      <c r="B56" s="210"/>
      <c r="C56" s="166"/>
      <c r="D56" s="172"/>
      <c r="E56" s="176"/>
      <c r="F56" s="173"/>
      <c r="G56" s="216"/>
      <c r="H56" s="217"/>
      <c r="I56" s="218"/>
      <c r="J56" s="172"/>
      <c r="K56" s="173"/>
      <c r="L56" s="172"/>
      <c r="M56" s="176"/>
      <c r="N56" s="173"/>
      <c r="O56" s="9" t="s">
        <v>155</v>
      </c>
      <c r="P56" s="111"/>
      <c r="Q56" s="30"/>
      <c r="R56" s="9" t="str">
        <f t="shared" si="2"/>
        <v/>
      </c>
      <c r="S56" s="30"/>
      <c r="T56" s="9" t="str">
        <f t="shared" si="3"/>
        <v/>
      </c>
      <c r="U56" s="82"/>
      <c r="V56" s="156"/>
      <c r="W56" s="157"/>
      <c r="AC56" s="91"/>
      <c r="AD56" s="1" t="str">
        <f>IF($P56="","0",VLOOKUP($P56,登録データ!$Q$4:$R$19,2,FALSE))</f>
        <v>0</v>
      </c>
      <c r="AE56" s="1" t="str">
        <f t="shared" si="10"/>
        <v>00</v>
      </c>
      <c r="AF56" s="1" t="str">
        <f t="shared" si="5"/>
        <v/>
      </c>
      <c r="AG56" s="1" t="str">
        <f t="shared" si="0"/>
        <v>000000</v>
      </c>
      <c r="AH56" s="1" t="str">
        <f t="shared" si="1"/>
        <v/>
      </c>
      <c r="AI56" s="1" t="str">
        <f t="shared" si="4"/>
        <v/>
      </c>
      <c r="AJ56" s="219"/>
      <c r="AK56" s="219"/>
      <c r="AM56" s="76"/>
      <c r="AN56" s="76"/>
      <c r="AO56" s="76"/>
      <c r="AP56" s="76"/>
      <c r="AR56" s="76"/>
      <c r="AS56" s="76"/>
      <c r="AT56" s="76"/>
      <c r="AU56" s="76"/>
    </row>
    <row r="57" spans="2:47" ht="19.5" thickTop="1">
      <c r="B57" s="209">
        <v>13</v>
      </c>
      <c r="C57" s="164"/>
      <c r="D57" s="168"/>
      <c r="E57" s="174"/>
      <c r="F57" s="169"/>
      <c r="G57" s="168"/>
      <c r="H57" s="174"/>
      <c r="I57" s="169"/>
      <c r="J57" s="168"/>
      <c r="K57" s="169"/>
      <c r="L57" s="168"/>
      <c r="M57" s="174"/>
      <c r="N57" s="169"/>
      <c r="O57" s="20" t="s">
        <v>153</v>
      </c>
      <c r="P57" s="54"/>
      <c r="Q57" s="29"/>
      <c r="R57" s="20" t="str">
        <f t="shared" si="2"/>
        <v/>
      </c>
      <c r="S57" s="29"/>
      <c r="T57" s="20" t="str">
        <f t="shared" si="3"/>
        <v/>
      </c>
      <c r="U57" s="81"/>
      <c r="V57" s="156"/>
      <c r="W57" s="157"/>
      <c r="AC57" s="91"/>
      <c r="AD57" s="1" t="str">
        <f>IF($P57="","0",VLOOKUP($P57,登録データ!$Q$4:$R$19,2,FALSE))</f>
        <v>0</v>
      </c>
      <c r="AE57" s="1" t="str">
        <f t="shared" si="10"/>
        <v>00</v>
      </c>
      <c r="AF57" s="1" t="str">
        <f t="shared" si="5"/>
        <v/>
      </c>
      <c r="AG57" s="1" t="str">
        <f t="shared" si="0"/>
        <v>000000</v>
      </c>
      <c r="AH57" s="1" t="str">
        <f t="shared" si="1"/>
        <v/>
      </c>
      <c r="AI57" s="1" t="str">
        <f t="shared" si="4"/>
        <v/>
      </c>
      <c r="AJ57" s="219" t="str">
        <f>IF($C57="","",IF($C57="@",0,IF(COUNTIF($C$21:$C$620,$C57)=1,0,1)))</f>
        <v/>
      </c>
      <c r="AK57" s="219" t="str">
        <f>IF($L57="","",IF(OR($L57="北海道",$L57="東京都",$L57="大阪府",$L57="京都府",RIGHT($L57,1)="県"),0,1))</f>
        <v/>
      </c>
      <c r="AM57" s="76" t="str">
        <f>IF(AN57="","",RANK(AN57,$AN$21:$AN$600,1))</f>
        <v/>
      </c>
      <c r="AN57" s="76" t="str">
        <f>IF(V57="","",C57)</f>
        <v/>
      </c>
      <c r="AO57" s="1" t="str">
        <f>IF(AP57="","",RANK(AP57,$AP$21:$AP$600,1))</f>
        <v/>
      </c>
      <c r="AP57" s="76" t="str">
        <f>IF(W57="","",C57)</f>
        <v/>
      </c>
      <c r="AR57" s="76" t="str">
        <f t="shared" ref="AR57" si="51">IF(C57="","",G59)</f>
        <v/>
      </c>
      <c r="AS57" s="76" t="str">
        <f t="shared" ref="AS57" si="52">RIGHT(C57,3)</f>
        <v/>
      </c>
      <c r="AT57" s="76" t="str">
        <f t="shared" ref="AT57" si="53">IF(C57="","",RIGHT("00"&amp;AS57,3))</f>
        <v/>
      </c>
      <c r="AU57" s="76" t="str">
        <f t="shared" ref="AU57" si="54">CONCATENATE(AR57,AT57)</f>
        <v/>
      </c>
    </row>
    <row r="58" spans="2:47">
      <c r="B58" s="125"/>
      <c r="C58" s="165"/>
      <c r="D58" s="170"/>
      <c r="E58" s="175"/>
      <c r="F58" s="171"/>
      <c r="G58" s="213"/>
      <c r="H58" s="214"/>
      <c r="I58" s="215"/>
      <c r="J58" s="170"/>
      <c r="K58" s="171"/>
      <c r="L58" s="170"/>
      <c r="M58" s="175"/>
      <c r="N58" s="171"/>
      <c r="O58" s="48" t="s">
        <v>154</v>
      </c>
      <c r="P58" s="27"/>
      <c r="Q58" s="45"/>
      <c r="R58" s="48" t="str">
        <f t="shared" si="2"/>
        <v/>
      </c>
      <c r="S58" s="45"/>
      <c r="T58" s="48" t="str">
        <f t="shared" si="3"/>
        <v/>
      </c>
      <c r="U58" s="73"/>
      <c r="V58" s="156"/>
      <c r="W58" s="157"/>
      <c r="AC58" s="91"/>
      <c r="AD58" s="1" t="str">
        <f>IF($P58="","0",VLOOKUP($P58,登録データ!$Q$4:$R$19,2,FALSE))</f>
        <v>0</v>
      </c>
      <c r="AE58" s="1" t="str">
        <f t="shared" si="10"/>
        <v>00</v>
      </c>
      <c r="AF58" s="1" t="str">
        <f t="shared" si="5"/>
        <v/>
      </c>
      <c r="AG58" s="1" t="str">
        <f t="shared" si="0"/>
        <v>000000</v>
      </c>
      <c r="AH58" s="1" t="str">
        <f t="shared" si="1"/>
        <v/>
      </c>
      <c r="AI58" s="1" t="str">
        <f t="shared" si="4"/>
        <v/>
      </c>
      <c r="AJ58" s="219"/>
      <c r="AK58" s="219"/>
      <c r="AM58" s="76"/>
      <c r="AN58" s="76"/>
      <c r="AO58" s="76"/>
      <c r="AP58" s="76"/>
      <c r="AR58" s="76"/>
      <c r="AS58" s="76"/>
      <c r="AT58" s="76"/>
      <c r="AU58" s="76"/>
    </row>
    <row r="59" spans="2:47" ht="19.5" thickBot="1">
      <c r="B59" s="210"/>
      <c r="C59" s="166"/>
      <c r="D59" s="172"/>
      <c r="E59" s="176"/>
      <c r="F59" s="173"/>
      <c r="G59" s="216"/>
      <c r="H59" s="217"/>
      <c r="I59" s="218"/>
      <c r="J59" s="172"/>
      <c r="K59" s="173"/>
      <c r="L59" s="172"/>
      <c r="M59" s="176"/>
      <c r="N59" s="173"/>
      <c r="O59" s="9" t="s">
        <v>155</v>
      </c>
      <c r="P59" s="111"/>
      <c r="Q59" s="30"/>
      <c r="R59" s="9" t="str">
        <f t="shared" si="2"/>
        <v/>
      </c>
      <c r="S59" s="30"/>
      <c r="T59" s="9" t="str">
        <f t="shared" si="3"/>
        <v/>
      </c>
      <c r="U59" s="82"/>
      <c r="V59" s="156"/>
      <c r="W59" s="157"/>
      <c r="AC59" s="91"/>
      <c r="AD59" s="1" t="str">
        <f>IF($P59="","0",VLOOKUP($P59,登録データ!$Q$4:$R$19,2,FALSE))</f>
        <v>0</v>
      </c>
      <c r="AE59" s="1" t="str">
        <f t="shared" si="10"/>
        <v>00</v>
      </c>
      <c r="AF59" s="1" t="str">
        <f t="shared" si="5"/>
        <v/>
      </c>
      <c r="AG59" s="1" t="str">
        <f t="shared" si="0"/>
        <v>000000</v>
      </c>
      <c r="AH59" s="1" t="str">
        <f t="shared" si="1"/>
        <v/>
      </c>
      <c r="AI59" s="1" t="str">
        <f t="shared" si="4"/>
        <v/>
      </c>
      <c r="AJ59" s="219"/>
      <c r="AK59" s="219"/>
      <c r="AM59" s="76"/>
      <c r="AN59" s="76"/>
      <c r="AO59" s="76"/>
      <c r="AP59" s="76"/>
      <c r="AR59" s="76"/>
      <c r="AS59" s="76"/>
      <c r="AT59" s="76"/>
      <c r="AU59" s="76"/>
    </row>
    <row r="60" spans="2:47" ht="19.5" thickTop="1">
      <c r="B60" s="209">
        <v>14</v>
      </c>
      <c r="C60" s="164"/>
      <c r="D60" s="168"/>
      <c r="E60" s="174"/>
      <c r="F60" s="169"/>
      <c r="G60" s="168"/>
      <c r="H60" s="174"/>
      <c r="I60" s="169"/>
      <c r="J60" s="168"/>
      <c r="K60" s="169"/>
      <c r="L60" s="168"/>
      <c r="M60" s="174"/>
      <c r="N60" s="169"/>
      <c r="O60" s="20" t="s">
        <v>153</v>
      </c>
      <c r="P60" s="54"/>
      <c r="Q60" s="29"/>
      <c r="R60" s="20" t="str">
        <f t="shared" si="2"/>
        <v/>
      </c>
      <c r="S60" s="29"/>
      <c r="T60" s="20" t="str">
        <f t="shared" si="3"/>
        <v/>
      </c>
      <c r="U60" s="81"/>
      <c r="V60" s="156"/>
      <c r="W60" s="157"/>
      <c r="AC60" s="91"/>
      <c r="AD60" s="1" t="str">
        <f>IF($P60="","0",VLOOKUP($P60,登録データ!$Q$4:$R$19,2,FALSE))</f>
        <v>0</v>
      </c>
      <c r="AE60" s="1" t="str">
        <f t="shared" si="10"/>
        <v>00</v>
      </c>
      <c r="AF60" s="1" t="str">
        <f t="shared" si="5"/>
        <v/>
      </c>
      <c r="AG60" s="1" t="str">
        <f t="shared" si="0"/>
        <v>000000</v>
      </c>
      <c r="AH60" s="1" t="str">
        <f t="shared" si="1"/>
        <v/>
      </c>
      <c r="AI60" s="1" t="str">
        <f t="shared" si="4"/>
        <v/>
      </c>
      <c r="AJ60" s="219" t="str">
        <f>IF($C60="","",IF($C60="@",0,IF(COUNTIF($C$21:$C$620,$C60)=1,0,1)))</f>
        <v/>
      </c>
      <c r="AK60" s="219" t="str">
        <f>IF($L60="","",IF(OR($L60="北海道",$L60="東京都",$L60="大阪府",$L60="京都府",RIGHT($L60,1)="県"),0,1))</f>
        <v/>
      </c>
      <c r="AM60" s="76" t="str">
        <f>IF(AN60="","",RANK(AN60,$AN$21:$AN$600,1))</f>
        <v/>
      </c>
      <c r="AN60" s="76" t="str">
        <f>IF(V60="","",C60)</f>
        <v/>
      </c>
      <c r="AO60" s="1" t="str">
        <f>IF(AP60="","",RANK(AP60,$AP$21:$AP$600,1))</f>
        <v/>
      </c>
      <c r="AP60" s="76" t="str">
        <f>IF(W60="","",C60)</f>
        <v/>
      </c>
      <c r="AR60" s="76" t="str">
        <f t="shared" ref="AR60" si="55">IF(C60="","",G62)</f>
        <v/>
      </c>
      <c r="AS60" s="76" t="str">
        <f t="shared" ref="AS60" si="56">RIGHT(C60,3)</f>
        <v/>
      </c>
      <c r="AT60" s="76" t="str">
        <f t="shared" ref="AT60" si="57">IF(C60="","",RIGHT("00"&amp;AS60,3))</f>
        <v/>
      </c>
      <c r="AU60" s="76" t="str">
        <f t="shared" ref="AU60" si="58">CONCATENATE(AR60,AT60)</f>
        <v/>
      </c>
    </row>
    <row r="61" spans="2:47">
      <c r="B61" s="125"/>
      <c r="C61" s="165"/>
      <c r="D61" s="170"/>
      <c r="E61" s="175"/>
      <c r="F61" s="171"/>
      <c r="G61" s="213"/>
      <c r="H61" s="214"/>
      <c r="I61" s="215"/>
      <c r="J61" s="170"/>
      <c r="K61" s="171"/>
      <c r="L61" s="170"/>
      <c r="M61" s="175"/>
      <c r="N61" s="171"/>
      <c r="O61" s="48" t="s">
        <v>154</v>
      </c>
      <c r="P61" s="27"/>
      <c r="Q61" s="45"/>
      <c r="R61" s="48" t="str">
        <f t="shared" si="2"/>
        <v/>
      </c>
      <c r="S61" s="45"/>
      <c r="T61" s="48" t="str">
        <f t="shared" si="3"/>
        <v/>
      </c>
      <c r="U61" s="73"/>
      <c r="V61" s="156"/>
      <c r="W61" s="157"/>
      <c r="AC61" s="91"/>
      <c r="AD61" s="1" t="str">
        <f>IF($P61="","0",VLOOKUP($P61,登録データ!$Q$4:$R$19,2,FALSE))</f>
        <v>0</v>
      </c>
      <c r="AE61" s="1" t="str">
        <f t="shared" si="10"/>
        <v>00</v>
      </c>
      <c r="AF61" s="1" t="str">
        <f t="shared" si="5"/>
        <v/>
      </c>
      <c r="AG61" s="1" t="str">
        <f t="shared" si="0"/>
        <v>000000</v>
      </c>
      <c r="AH61" s="1" t="str">
        <f t="shared" si="1"/>
        <v/>
      </c>
      <c r="AI61" s="1" t="str">
        <f t="shared" si="4"/>
        <v/>
      </c>
      <c r="AJ61" s="219"/>
      <c r="AK61" s="219"/>
      <c r="AM61" s="76"/>
      <c r="AN61" s="76"/>
      <c r="AO61" s="76"/>
      <c r="AP61" s="76"/>
      <c r="AR61" s="76"/>
      <c r="AS61" s="76"/>
      <c r="AT61" s="76"/>
      <c r="AU61" s="76"/>
    </row>
    <row r="62" spans="2:47" ht="19.5" thickBot="1">
      <c r="B62" s="210"/>
      <c r="C62" s="166"/>
      <c r="D62" s="172"/>
      <c r="E62" s="176"/>
      <c r="F62" s="173"/>
      <c r="G62" s="216"/>
      <c r="H62" s="217"/>
      <c r="I62" s="218"/>
      <c r="J62" s="172"/>
      <c r="K62" s="173"/>
      <c r="L62" s="172"/>
      <c r="M62" s="176"/>
      <c r="N62" s="173"/>
      <c r="O62" s="9" t="s">
        <v>155</v>
      </c>
      <c r="P62" s="111"/>
      <c r="Q62" s="30"/>
      <c r="R62" s="9" t="str">
        <f t="shared" si="2"/>
        <v/>
      </c>
      <c r="S62" s="30"/>
      <c r="T62" s="9" t="str">
        <f t="shared" si="3"/>
        <v/>
      </c>
      <c r="U62" s="82"/>
      <c r="V62" s="156"/>
      <c r="W62" s="157"/>
      <c r="AC62" s="91"/>
      <c r="AD62" s="1" t="str">
        <f>IF($P62="","0",VLOOKUP($P62,登録データ!$Q$4:$R$19,2,FALSE))</f>
        <v>0</v>
      </c>
      <c r="AE62" s="1" t="str">
        <f t="shared" si="10"/>
        <v>00</v>
      </c>
      <c r="AF62" s="1" t="str">
        <f t="shared" si="5"/>
        <v/>
      </c>
      <c r="AG62" s="1" t="str">
        <f t="shared" si="0"/>
        <v>000000</v>
      </c>
      <c r="AH62" s="1" t="str">
        <f t="shared" si="1"/>
        <v/>
      </c>
      <c r="AI62" s="1" t="str">
        <f t="shared" si="4"/>
        <v/>
      </c>
      <c r="AJ62" s="219"/>
      <c r="AK62" s="219"/>
      <c r="AM62" s="76"/>
      <c r="AN62" s="76"/>
      <c r="AO62" s="76"/>
      <c r="AP62" s="76"/>
      <c r="AR62" s="76"/>
      <c r="AS62" s="76"/>
      <c r="AT62" s="76"/>
      <c r="AU62" s="76"/>
    </row>
    <row r="63" spans="2:47" ht="19.5" thickTop="1">
      <c r="B63" s="209">
        <v>15</v>
      </c>
      <c r="C63" s="164"/>
      <c r="D63" s="168"/>
      <c r="E63" s="174"/>
      <c r="F63" s="169"/>
      <c r="G63" s="168"/>
      <c r="H63" s="174"/>
      <c r="I63" s="169"/>
      <c r="J63" s="168"/>
      <c r="K63" s="169"/>
      <c r="L63" s="168"/>
      <c r="M63" s="174"/>
      <c r="N63" s="169"/>
      <c r="O63" s="20" t="s">
        <v>153</v>
      </c>
      <c r="P63" s="54"/>
      <c r="Q63" s="29"/>
      <c r="R63" s="20" t="str">
        <f t="shared" si="2"/>
        <v/>
      </c>
      <c r="S63" s="29"/>
      <c r="T63" s="20" t="str">
        <f t="shared" si="3"/>
        <v/>
      </c>
      <c r="U63" s="81"/>
      <c r="V63" s="156"/>
      <c r="W63" s="157"/>
      <c r="AC63" s="91"/>
      <c r="AD63" s="1" t="str">
        <f>IF($P63="","0",VLOOKUP($P63,登録データ!$Q$4:$R$19,2,FALSE))</f>
        <v>0</v>
      </c>
      <c r="AE63" s="1" t="str">
        <f t="shared" si="10"/>
        <v>00</v>
      </c>
      <c r="AF63" s="1" t="str">
        <f t="shared" si="5"/>
        <v/>
      </c>
      <c r="AG63" s="1" t="str">
        <f t="shared" si="0"/>
        <v>000000</v>
      </c>
      <c r="AH63" s="1" t="str">
        <f t="shared" si="1"/>
        <v/>
      </c>
      <c r="AI63" s="1" t="str">
        <f t="shared" si="4"/>
        <v/>
      </c>
      <c r="AJ63" s="219" t="str">
        <f>IF($C63="","",IF($C63="@",0,IF(COUNTIF($C$21:$C$620,$C63)=1,0,1)))</f>
        <v/>
      </c>
      <c r="AK63" s="219" t="str">
        <f>IF($L63="","",IF(OR($L63="北海道",$L63="東京都",$L63="大阪府",$L63="京都府",RIGHT($L63,1)="県"),0,1))</f>
        <v/>
      </c>
      <c r="AM63" s="76" t="str">
        <f>IF(AN63="","",RANK(AN63,$AN$21:$AN$600,1))</f>
        <v/>
      </c>
      <c r="AN63" s="76" t="str">
        <f>IF(V63="","",C63)</f>
        <v/>
      </c>
      <c r="AO63" s="1" t="str">
        <f>IF(AP63="","",RANK(AP63,$AP$21:$AP$600,1))</f>
        <v/>
      </c>
      <c r="AP63" s="76" t="str">
        <f>IF(W63="","",C63)</f>
        <v/>
      </c>
      <c r="AR63" s="76" t="str">
        <f t="shared" ref="AR63" si="59">IF(C63="","",G65)</f>
        <v/>
      </c>
      <c r="AS63" s="76" t="str">
        <f t="shared" ref="AS63" si="60">RIGHT(C63,3)</f>
        <v/>
      </c>
      <c r="AT63" s="76" t="str">
        <f t="shared" ref="AT63" si="61">IF(C63="","",RIGHT("00"&amp;AS63,3))</f>
        <v/>
      </c>
      <c r="AU63" s="76" t="str">
        <f t="shared" ref="AU63" si="62">CONCATENATE(AR63,AT63)</f>
        <v/>
      </c>
    </row>
    <row r="64" spans="2:47">
      <c r="B64" s="125"/>
      <c r="C64" s="165"/>
      <c r="D64" s="170"/>
      <c r="E64" s="175"/>
      <c r="F64" s="171"/>
      <c r="G64" s="213"/>
      <c r="H64" s="214"/>
      <c r="I64" s="215"/>
      <c r="J64" s="170"/>
      <c r="K64" s="171"/>
      <c r="L64" s="170"/>
      <c r="M64" s="175"/>
      <c r="N64" s="171"/>
      <c r="O64" s="48" t="s">
        <v>154</v>
      </c>
      <c r="P64" s="27"/>
      <c r="Q64" s="45"/>
      <c r="R64" s="48" t="str">
        <f t="shared" si="2"/>
        <v/>
      </c>
      <c r="S64" s="45"/>
      <c r="T64" s="48" t="str">
        <f t="shared" si="3"/>
        <v/>
      </c>
      <c r="U64" s="73"/>
      <c r="V64" s="156"/>
      <c r="W64" s="157"/>
      <c r="AC64" s="91"/>
      <c r="AD64" s="1" t="str">
        <f>IF($P64="","0",VLOOKUP($P64,登録データ!$Q$4:$R$19,2,FALSE))</f>
        <v>0</v>
      </c>
      <c r="AE64" s="1" t="str">
        <f t="shared" si="10"/>
        <v>00</v>
      </c>
      <c r="AF64" s="1" t="str">
        <f t="shared" si="5"/>
        <v/>
      </c>
      <c r="AG64" s="1" t="str">
        <f t="shared" si="0"/>
        <v>000000</v>
      </c>
      <c r="AH64" s="1" t="str">
        <f t="shared" si="1"/>
        <v/>
      </c>
      <c r="AI64" s="1" t="str">
        <f t="shared" si="4"/>
        <v/>
      </c>
      <c r="AJ64" s="219"/>
      <c r="AK64" s="219"/>
      <c r="AM64" s="76"/>
      <c r="AN64" s="76"/>
      <c r="AO64" s="76"/>
      <c r="AP64" s="76"/>
      <c r="AR64" s="76"/>
      <c r="AS64" s="76"/>
      <c r="AT64" s="76"/>
      <c r="AU64" s="76"/>
    </row>
    <row r="65" spans="2:47" ht="19.5" thickBot="1">
      <c r="B65" s="210"/>
      <c r="C65" s="166"/>
      <c r="D65" s="172"/>
      <c r="E65" s="176"/>
      <c r="F65" s="173"/>
      <c r="G65" s="216"/>
      <c r="H65" s="217"/>
      <c r="I65" s="218"/>
      <c r="J65" s="172"/>
      <c r="K65" s="173"/>
      <c r="L65" s="172"/>
      <c r="M65" s="176"/>
      <c r="N65" s="173"/>
      <c r="O65" s="9" t="s">
        <v>155</v>
      </c>
      <c r="P65" s="111"/>
      <c r="Q65" s="30"/>
      <c r="R65" s="9" t="str">
        <f t="shared" si="2"/>
        <v/>
      </c>
      <c r="S65" s="30"/>
      <c r="T65" s="9" t="str">
        <f t="shared" si="3"/>
        <v/>
      </c>
      <c r="U65" s="82"/>
      <c r="V65" s="156"/>
      <c r="W65" s="157"/>
      <c r="AC65" s="91"/>
      <c r="AD65" s="1" t="str">
        <f>IF($P65="","0",VLOOKUP($P65,登録データ!$Q$4:$R$19,2,FALSE))</f>
        <v>0</v>
      </c>
      <c r="AE65" s="1" t="str">
        <f t="shared" si="10"/>
        <v>00</v>
      </c>
      <c r="AF65" s="1" t="str">
        <f t="shared" si="5"/>
        <v/>
      </c>
      <c r="AG65" s="1" t="str">
        <f t="shared" si="0"/>
        <v>000000</v>
      </c>
      <c r="AH65" s="1" t="str">
        <f t="shared" si="1"/>
        <v/>
      </c>
      <c r="AI65" s="1" t="str">
        <f t="shared" si="4"/>
        <v/>
      </c>
      <c r="AJ65" s="219"/>
      <c r="AK65" s="219"/>
      <c r="AM65" s="76"/>
      <c r="AN65" s="76"/>
      <c r="AO65" s="76"/>
      <c r="AP65" s="76"/>
      <c r="AR65" s="76"/>
      <c r="AS65" s="76"/>
      <c r="AT65" s="76"/>
      <c r="AU65" s="76"/>
    </row>
    <row r="66" spans="2:47" ht="19.5" thickTop="1">
      <c r="B66" s="209">
        <v>16</v>
      </c>
      <c r="C66" s="164"/>
      <c r="D66" s="168"/>
      <c r="E66" s="174"/>
      <c r="F66" s="169"/>
      <c r="G66" s="168"/>
      <c r="H66" s="174"/>
      <c r="I66" s="169"/>
      <c r="J66" s="168"/>
      <c r="K66" s="169"/>
      <c r="L66" s="168"/>
      <c r="M66" s="174"/>
      <c r="N66" s="169"/>
      <c r="O66" s="20" t="s">
        <v>153</v>
      </c>
      <c r="P66" s="54"/>
      <c r="Q66" s="29"/>
      <c r="R66" s="20" t="str">
        <f t="shared" si="2"/>
        <v/>
      </c>
      <c r="S66" s="29"/>
      <c r="T66" s="20" t="str">
        <f t="shared" si="3"/>
        <v/>
      </c>
      <c r="U66" s="81"/>
      <c r="V66" s="156"/>
      <c r="W66" s="157"/>
      <c r="AC66" s="91"/>
      <c r="AD66" s="1" t="str">
        <f>IF($P66="","0",VLOOKUP($P66,登録データ!$Q$4:$R$19,2,FALSE))</f>
        <v>0</v>
      </c>
      <c r="AE66" s="1" t="str">
        <f t="shared" si="10"/>
        <v>00</v>
      </c>
      <c r="AF66" s="1" t="str">
        <f t="shared" si="5"/>
        <v/>
      </c>
      <c r="AG66" s="1" t="str">
        <f t="shared" si="0"/>
        <v>000000</v>
      </c>
      <c r="AH66" s="1" t="str">
        <f t="shared" si="1"/>
        <v/>
      </c>
      <c r="AI66" s="1" t="str">
        <f t="shared" si="4"/>
        <v/>
      </c>
      <c r="AJ66" s="219" t="str">
        <f>IF($C66="","",IF($C66="@",0,IF(COUNTIF($C$21:$C$620,$C66)=1,0,1)))</f>
        <v/>
      </c>
      <c r="AK66" s="219" t="str">
        <f>IF($L66="","",IF(OR($L66="北海道",$L66="東京都",$L66="大阪府",$L66="京都府",RIGHT($L66,1)="県"),0,1))</f>
        <v/>
      </c>
      <c r="AM66" s="76" t="str">
        <f>IF(AN66="","",RANK(AN66,$AN$21:$AN$600,1))</f>
        <v/>
      </c>
      <c r="AN66" s="76" t="str">
        <f>IF(V66="","",C66)</f>
        <v/>
      </c>
      <c r="AO66" s="1" t="str">
        <f>IF(AP66="","",RANK(AP66,$AP$21:$AP$600,1))</f>
        <v/>
      </c>
      <c r="AP66" s="76" t="str">
        <f>IF(W66="","",C66)</f>
        <v/>
      </c>
      <c r="AR66" s="76" t="str">
        <f t="shared" ref="AR66" si="63">IF(C66="","",G68)</f>
        <v/>
      </c>
      <c r="AS66" s="76" t="str">
        <f t="shared" ref="AS66" si="64">RIGHT(C66,3)</f>
        <v/>
      </c>
      <c r="AT66" s="76" t="str">
        <f t="shared" ref="AT66" si="65">IF(C66="","",RIGHT("00"&amp;AS66,3))</f>
        <v/>
      </c>
      <c r="AU66" s="76" t="str">
        <f t="shared" ref="AU66" si="66">CONCATENATE(AR66,AT66)</f>
        <v/>
      </c>
    </row>
    <row r="67" spans="2:47">
      <c r="B67" s="125"/>
      <c r="C67" s="165"/>
      <c r="D67" s="170"/>
      <c r="E67" s="175"/>
      <c r="F67" s="171"/>
      <c r="G67" s="213"/>
      <c r="H67" s="214"/>
      <c r="I67" s="215"/>
      <c r="J67" s="170"/>
      <c r="K67" s="171"/>
      <c r="L67" s="170"/>
      <c r="M67" s="175"/>
      <c r="N67" s="171"/>
      <c r="O67" s="48" t="s">
        <v>154</v>
      </c>
      <c r="P67" s="27"/>
      <c r="Q67" s="45"/>
      <c r="R67" s="48" t="str">
        <f t="shared" si="2"/>
        <v/>
      </c>
      <c r="S67" s="45"/>
      <c r="T67" s="48" t="str">
        <f t="shared" si="3"/>
        <v/>
      </c>
      <c r="U67" s="73"/>
      <c r="V67" s="156"/>
      <c r="W67" s="157"/>
      <c r="AC67" s="91"/>
      <c r="AD67" s="1" t="str">
        <f>IF($P67="","0",VLOOKUP($P67,登録データ!$Q$4:$R$19,2,FALSE))</f>
        <v>0</v>
      </c>
      <c r="AE67" s="1" t="str">
        <f t="shared" si="10"/>
        <v>00</v>
      </c>
      <c r="AF67" s="1" t="str">
        <f t="shared" si="5"/>
        <v/>
      </c>
      <c r="AG67" s="1" t="str">
        <f t="shared" si="0"/>
        <v>000000</v>
      </c>
      <c r="AH67" s="1" t="str">
        <f t="shared" si="1"/>
        <v/>
      </c>
      <c r="AI67" s="1" t="str">
        <f t="shared" si="4"/>
        <v/>
      </c>
      <c r="AJ67" s="219"/>
      <c r="AK67" s="219"/>
      <c r="AM67" s="76"/>
      <c r="AN67" s="76"/>
      <c r="AO67" s="76"/>
      <c r="AP67" s="76"/>
      <c r="AR67" s="76"/>
      <c r="AS67" s="76"/>
      <c r="AT67" s="76"/>
      <c r="AU67" s="76"/>
    </row>
    <row r="68" spans="2:47" ht="19.5" thickBot="1">
      <c r="B68" s="210"/>
      <c r="C68" s="166"/>
      <c r="D68" s="172"/>
      <c r="E68" s="176"/>
      <c r="F68" s="173"/>
      <c r="G68" s="216"/>
      <c r="H68" s="217"/>
      <c r="I68" s="218"/>
      <c r="J68" s="172"/>
      <c r="K68" s="173"/>
      <c r="L68" s="172"/>
      <c r="M68" s="176"/>
      <c r="N68" s="173"/>
      <c r="O68" s="9" t="s">
        <v>155</v>
      </c>
      <c r="P68" s="111"/>
      <c r="Q68" s="30"/>
      <c r="R68" s="9" t="str">
        <f t="shared" si="2"/>
        <v/>
      </c>
      <c r="S68" s="30"/>
      <c r="T68" s="9" t="str">
        <f t="shared" si="3"/>
        <v/>
      </c>
      <c r="U68" s="82"/>
      <c r="V68" s="156"/>
      <c r="W68" s="157"/>
      <c r="AC68" s="91"/>
      <c r="AD68" s="1" t="str">
        <f>IF($P68="","0",VLOOKUP($P68,登録データ!$Q$4:$R$19,2,FALSE))</f>
        <v>0</v>
      </c>
      <c r="AE68" s="1" t="str">
        <f t="shared" si="10"/>
        <v>00</v>
      </c>
      <c r="AF68" s="1" t="str">
        <f t="shared" si="5"/>
        <v/>
      </c>
      <c r="AG68" s="1" t="str">
        <f t="shared" si="0"/>
        <v>000000</v>
      </c>
      <c r="AH68" s="1" t="str">
        <f t="shared" si="1"/>
        <v/>
      </c>
      <c r="AI68" s="1" t="str">
        <f t="shared" si="4"/>
        <v/>
      </c>
      <c r="AJ68" s="219"/>
      <c r="AK68" s="219"/>
      <c r="AM68" s="76"/>
      <c r="AN68" s="76"/>
      <c r="AO68" s="76"/>
      <c r="AP68" s="76"/>
      <c r="AR68" s="76"/>
      <c r="AS68" s="76"/>
      <c r="AT68" s="76"/>
      <c r="AU68" s="76"/>
    </row>
    <row r="69" spans="2:47" ht="19.5" thickTop="1">
      <c r="B69" s="209">
        <v>17</v>
      </c>
      <c r="C69" s="164"/>
      <c r="D69" s="168"/>
      <c r="E69" s="174"/>
      <c r="F69" s="169"/>
      <c r="G69" s="168"/>
      <c r="H69" s="174"/>
      <c r="I69" s="169"/>
      <c r="J69" s="168"/>
      <c r="K69" s="169"/>
      <c r="L69" s="168"/>
      <c r="M69" s="174"/>
      <c r="N69" s="169"/>
      <c r="O69" s="20" t="s">
        <v>153</v>
      </c>
      <c r="P69" s="54"/>
      <c r="Q69" s="29"/>
      <c r="R69" s="20" t="str">
        <f t="shared" si="2"/>
        <v/>
      </c>
      <c r="S69" s="29"/>
      <c r="T69" s="20" t="str">
        <f t="shared" si="3"/>
        <v/>
      </c>
      <c r="U69" s="81"/>
      <c r="V69" s="156"/>
      <c r="W69" s="157"/>
      <c r="AC69" s="91"/>
      <c r="AD69" s="1" t="str">
        <f>IF($P69="","0",VLOOKUP($P69,登録データ!$Q$4:$R$19,2,FALSE))</f>
        <v>0</v>
      </c>
      <c r="AE69" s="1" t="str">
        <f t="shared" si="10"/>
        <v>00</v>
      </c>
      <c r="AF69" s="1" t="str">
        <f t="shared" si="5"/>
        <v/>
      </c>
      <c r="AG69" s="1" t="str">
        <f t="shared" si="0"/>
        <v>000000</v>
      </c>
      <c r="AH69" s="1" t="str">
        <f t="shared" si="1"/>
        <v/>
      </c>
      <c r="AI69" s="1" t="str">
        <f t="shared" si="4"/>
        <v/>
      </c>
      <c r="AJ69" s="219" t="str">
        <f>IF($C69="","",IF($C69="@",0,IF(COUNTIF($C$21:$C$620,$C69)=1,0,1)))</f>
        <v/>
      </c>
      <c r="AK69" s="219" t="str">
        <f>IF($L69="","",IF(OR($L69="北海道",$L69="東京都",$L69="大阪府",$L69="京都府",RIGHT($L69,1)="県"),0,1))</f>
        <v/>
      </c>
      <c r="AM69" s="76" t="str">
        <f>IF(AN69="","",RANK(AN69,$AN$21:$AN$600,1))</f>
        <v/>
      </c>
      <c r="AN69" s="76" t="str">
        <f>IF(V69="","",C69)</f>
        <v/>
      </c>
      <c r="AO69" s="1" t="str">
        <f>IF(AP69="","",RANK(AP69,$AP$21:$AP$600,1))</f>
        <v/>
      </c>
      <c r="AP69" s="76" t="str">
        <f>IF(W69="","",C69)</f>
        <v/>
      </c>
      <c r="AR69" s="76" t="str">
        <f t="shared" ref="AR69" si="67">IF(C69="","",G71)</f>
        <v/>
      </c>
      <c r="AS69" s="76" t="str">
        <f t="shared" ref="AS69" si="68">RIGHT(C69,3)</f>
        <v/>
      </c>
      <c r="AT69" s="76" t="str">
        <f t="shared" ref="AT69" si="69">IF(C69="","",RIGHT("00"&amp;AS69,3))</f>
        <v/>
      </c>
      <c r="AU69" s="76" t="str">
        <f t="shared" ref="AU69" si="70">CONCATENATE(AR69,AT69)</f>
        <v/>
      </c>
    </row>
    <row r="70" spans="2:47">
      <c r="B70" s="125"/>
      <c r="C70" s="165"/>
      <c r="D70" s="170"/>
      <c r="E70" s="175"/>
      <c r="F70" s="171"/>
      <c r="G70" s="213"/>
      <c r="H70" s="214"/>
      <c r="I70" s="215"/>
      <c r="J70" s="170"/>
      <c r="K70" s="171"/>
      <c r="L70" s="170"/>
      <c r="M70" s="175"/>
      <c r="N70" s="171"/>
      <c r="O70" s="48" t="s">
        <v>154</v>
      </c>
      <c r="P70" s="27"/>
      <c r="Q70" s="45"/>
      <c r="R70" s="48" t="str">
        <f t="shared" si="2"/>
        <v/>
      </c>
      <c r="S70" s="45"/>
      <c r="T70" s="48" t="str">
        <f t="shared" si="3"/>
        <v/>
      </c>
      <c r="U70" s="73"/>
      <c r="V70" s="156"/>
      <c r="W70" s="157"/>
      <c r="AC70" s="91"/>
      <c r="AD70" s="1" t="str">
        <f>IF($P70="","0",VLOOKUP($P70,登録データ!$Q$4:$R$19,2,FALSE))</f>
        <v>0</v>
      </c>
      <c r="AE70" s="1" t="str">
        <f t="shared" si="10"/>
        <v>00</v>
      </c>
      <c r="AF70" s="1" t="str">
        <f t="shared" si="5"/>
        <v/>
      </c>
      <c r="AG70" s="1" t="str">
        <f t="shared" si="0"/>
        <v>000000</v>
      </c>
      <c r="AH70" s="1" t="str">
        <f t="shared" si="1"/>
        <v/>
      </c>
      <c r="AI70" s="1" t="str">
        <f t="shared" si="4"/>
        <v/>
      </c>
      <c r="AJ70" s="219"/>
      <c r="AK70" s="219"/>
      <c r="AM70" s="76"/>
      <c r="AN70" s="76"/>
      <c r="AO70" s="76"/>
      <c r="AP70" s="76"/>
      <c r="AR70" s="76"/>
      <c r="AS70" s="76"/>
      <c r="AT70" s="76"/>
      <c r="AU70" s="76"/>
    </row>
    <row r="71" spans="2:47" ht="19.5" thickBot="1">
      <c r="B71" s="210"/>
      <c r="C71" s="166"/>
      <c r="D71" s="172"/>
      <c r="E71" s="176"/>
      <c r="F71" s="173"/>
      <c r="G71" s="216"/>
      <c r="H71" s="217"/>
      <c r="I71" s="218"/>
      <c r="J71" s="172"/>
      <c r="K71" s="173"/>
      <c r="L71" s="172"/>
      <c r="M71" s="176"/>
      <c r="N71" s="173"/>
      <c r="O71" s="9" t="s">
        <v>155</v>
      </c>
      <c r="P71" s="111"/>
      <c r="Q71" s="30"/>
      <c r="R71" s="9" t="str">
        <f t="shared" si="2"/>
        <v/>
      </c>
      <c r="S71" s="30"/>
      <c r="T71" s="9" t="str">
        <f t="shared" si="3"/>
        <v/>
      </c>
      <c r="U71" s="82"/>
      <c r="V71" s="156"/>
      <c r="W71" s="157"/>
      <c r="AC71" s="91"/>
      <c r="AD71" s="1" t="str">
        <f>IF($P71="","0",VLOOKUP($P71,登録データ!$Q$4:$R$19,2,FALSE))</f>
        <v>0</v>
      </c>
      <c r="AE71" s="1" t="str">
        <f t="shared" si="10"/>
        <v>00</v>
      </c>
      <c r="AF71" s="1" t="str">
        <f t="shared" si="5"/>
        <v/>
      </c>
      <c r="AG71" s="1" t="str">
        <f t="shared" si="0"/>
        <v>000000</v>
      </c>
      <c r="AH71" s="1" t="str">
        <f t="shared" si="1"/>
        <v/>
      </c>
      <c r="AI71" s="1" t="str">
        <f t="shared" si="4"/>
        <v/>
      </c>
      <c r="AJ71" s="219"/>
      <c r="AK71" s="219"/>
      <c r="AM71" s="76"/>
      <c r="AN71" s="76"/>
      <c r="AO71" s="76"/>
      <c r="AP71" s="76"/>
      <c r="AR71" s="76"/>
      <c r="AS71" s="76"/>
      <c r="AT71" s="76"/>
      <c r="AU71" s="76"/>
    </row>
    <row r="72" spans="2:47" ht="19.5" thickTop="1">
      <c r="B72" s="209">
        <v>18</v>
      </c>
      <c r="C72" s="164"/>
      <c r="D72" s="168"/>
      <c r="E72" s="174"/>
      <c r="F72" s="169"/>
      <c r="G72" s="168"/>
      <c r="H72" s="174"/>
      <c r="I72" s="169"/>
      <c r="J72" s="168"/>
      <c r="K72" s="169"/>
      <c r="L72" s="168"/>
      <c r="M72" s="174"/>
      <c r="N72" s="169"/>
      <c r="O72" s="20" t="s">
        <v>153</v>
      </c>
      <c r="P72" s="54"/>
      <c r="Q72" s="29"/>
      <c r="R72" s="20" t="str">
        <f t="shared" si="2"/>
        <v/>
      </c>
      <c r="S72" s="29"/>
      <c r="T72" s="20" t="str">
        <f t="shared" si="3"/>
        <v/>
      </c>
      <c r="U72" s="81"/>
      <c r="V72" s="156"/>
      <c r="W72" s="157"/>
      <c r="AC72" s="91"/>
      <c r="AD72" s="1" t="str">
        <f>IF($P72="","0",VLOOKUP($P72,登録データ!$Q$4:$R$19,2,FALSE))</f>
        <v>0</v>
      </c>
      <c r="AE72" s="1" t="str">
        <f t="shared" si="10"/>
        <v>00</v>
      </c>
      <c r="AF72" s="1" t="str">
        <f t="shared" si="5"/>
        <v/>
      </c>
      <c r="AG72" s="1" t="str">
        <f t="shared" si="0"/>
        <v>000000</v>
      </c>
      <c r="AH72" s="1" t="str">
        <f t="shared" si="1"/>
        <v/>
      </c>
      <c r="AI72" s="1" t="str">
        <f t="shared" si="4"/>
        <v/>
      </c>
      <c r="AJ72" s="219" t="str">
        <f>IF($C72="","",IF($C72="@",0,IF(COUNTIF($C$21:$C$620,$C72)=1,0,1)))</f>
        <v/>
      </c>
      <c r="AK72" s="219" t="str">
        <f>IF($L72="","",IF(OR($L72="北海道",$L72="東京都",$L72="大阪府",$L72="京都府",RIGHT($L72,1)="県"),0,1))</f>
        <v/>
      </c>
      <c r="AM72" s="76" t="str">
        <f>IF(AN72="","",RANK(AN72,$AN$21:$AN$600,1))</f>
        <v/>
      </c>
      <c r="AN72" s="76" t="str">
        <f>IF(V72="","",C72)</f>
        <v/>
      </c>
      <c r="AO72" s="1" t="str">
        <f>IF(AP72="","",RANK(AP72,$AP$21:$AP$600,1))</f>
        <v/>
      </c>
      <c r="AP72" s="76" t="str">
        <f>IF(W72="","",C72)</f>
        <v/>
      </c>
      <c r="AR72" s="76" t="str">
        <f t="shared" ref="AR72" si="71">IF(C72="","",G74)</f>
        <v/>
      </c>
      <c r="AS72" s="76" t="str">
        <f t="shared" ref="AS72" si="72">RIGHT(C72,3)</f>
        <v/>
      </c>
      <c r="AT72" s="76" t="str">
        <f t="shared" ref="AT72" si="73">IF(C72="","",RIGHT("00"&amp;AS72,3))</f>
        <v/>
      </c>
      <c r="AU72" s="76" t="str">
        <f t="shared" ref="AU72" si="74">CONCATENATE(AR72,AT72)</f>
        <v/>
      </c>
    </row>
    <row r="73" spans="2:47">
      <c r="B73" s="125"/>
      <c r="C73" s="165"/>
      <c r="D73" s="170"/>
      <c r="E73" s="175"/>
      <c r="F73" s="171"/>
      <c r="G73" s="213"/>
      <c r="H73" s="214"/>
      <c r="I73" s="215"/>
      <c r="J73" s="170"/>
      <c r="K73" s="171"/>
      <c r="L73" s="170"/>
      <c r="M73" s="175"/>
      <c r="N73" s="171"/>
      <c r="O73" s="48" t="s">
        <v>154</v>
      </c>
      <c r="P73" s="27"/>
      <c r="Q73" s="45"/>
      <c r="R73" s="48" t="str">
        <f t="shared" si="2"/>
        <v/>
      </c>
      <c r="S73" s="45"/>
      <c r="T73" s="48" t="str">
        <f t="shared" si="3"/>
        <v/>
      </c>
      <c r="U73" s="73"/>
      <c r="V73" s="156"/>
      <c r="W73" s="157"/>
      <c r="AC73" s="91"/>
      <c r="AD73" s="1" t="str">
        <f>IF($P73="","0",VLOOKUP($P73,登録データ!$Q$4:$R$19,2,FALSE))</f>
        <v>0</v>
      </c>
      <c r="AE73" s="1" t="str">
        <f t="shared" si="10"/>
        <v>00</v>
      </c>
      <c r="AF73" s="1" t="str">
        <f t="shared" si="5"/>
        <v/>
      </c>
      <c r="AG73" s="1" t="str">
        <f t="shared" si="0"/>
        <v>000000</v>
      </c>
      <c r="AH73" s="1" t="str">
        <f t="shared" si="1"/>
        <v/>
      </c>
      <c r="AI73" s="1" t="str">
        <f t="shared" si="4"/>
        <v/>
      </c>
      <c r="AJ73" s="219"/>
      <c r="AK73" s="219"/>
      <c r="AM73" s="76"/>
      <c r="AN73" s="76"/>
      <c r="AO73" s="76"/>
      <c r="AP73" s="76"/>
      <c r="AR73" s="76"/>
      <c r="AS73" s="76"/>
      <c r="AT73" s="76"/>
      <c r="AU73" s="76"/>
    </row>
    <row r="74" spans="2:47" ht="19.5" thickBot="1">
      <c r="B74" s="210"/>
      <c r="C74" s="166"/>
      <c r="D74" s="172"/>
      <c r="E74" s="176"/>
      <c r="F74" s="173"/>
      <c r="G74" s="216"/>
      <c r="H74" s="217"/>
      <c r="I74" s="218"/>
      <c r="J74" s="172"/>
      <c r="K74" s="173"/>
      <c r="L74" s="172"/>
      <c r="M74" s="176"/>
      <c r="N74" s="173"/>
      <c r="O74" s="9" t="s">
        <v>155</v>
      </c>
      <c r="P74" s="111"/>
      <c r="Q74" s="30"/>
      <c r="R74" s="9" t="str">
        <f t="shared" si="2"/>
        <v/>
      </c>
      <c r="S74" s="30"/>
      <c r="T74" s="9" t="str">
        <f t="shared" si="3"/>
        <v/>
      </c>
      <c r="U74" s="82"/>
      <c r="V74" s="156"/>
      <c r="W74" s="157"/>
      <c r="AC74" s="91"/>
      <c r="AD74" s="1" t="str">
        <f>IF($P74="","0",VLOOKUP($P74,登録データ!$Q$4:$R$19,2,FALSE))</f>
        <v>0</v>
      </c>
      <c r="AE74" s="1" t="str">
        <f t="shared" si="10"/>
        <v>00</v>
      </c>
      <c r="AF74" s="1" t="str">
        <f t="shared" si="5"/>
        <v/>
      </c>
      <c r="AG74" s="1" t="str">
        <f t="shared" si="0"/>
        <v>000000</v>
      </c>
      <c r="AH74" s="1" t="str">
        <f t="shared" si="1"/>
        <v/>
      </c>
      <c r="AI74" s="1" t="str">
        <f t="shared" si="4"/>
        <v/>
      </c>
      <c r="AJ74" s="219"/>
      <c r="AK74" s="219"/>
      <c r="AM74" s="76"/>
      <c r="AN74" s="76"/>
      <c r="AO74" s="76"/>
      <c r="AP74" s="76"/>
      <c r="AR74" s="76"/>
      <c r="AS74" s="76"/>
      <c r="AT74" s="76"/>
      <c r="AU74" s="76"/>
    </row>
    <row r="75" spans="2:47" ht="19.5" thickTop="1">
      <c r="B75" s="209">
        <v>19</v>
      </c>
      <c r="C75" s="164"/>
      <c r="D75" s="168"/>
      <c r="E75" s="174"/>
      <c r="F75" s="169"/>
      <c r="G75" s="168"/>
      <c r="H75" s="174"/>
      <c r="I75" s="169"/>
      <c r="J75" s="168"/>
      <c r="K75" s="169"/>
      <c r="L75" s="168"/>
      <c r="M75" s="174"/>
      <c r="N75" s="169"/>
      <c r="O75" s="20" t="s">
        <v>153</v>
      </c>
      <c r="P75" s="54"/>
      <c r="Q75" s="29"/>
      <c r="R75" s="20" t="str">
        <f t="shared" si="2"/>
        <v/>
      </c>
      <c r="S75" s="29"/>
      <c r="T75" s="20" t="str">
        <f t="shared" si="3"/>
        <v/>
      </c>
      <c r="U75" s="81"/>
      <c r="V75" s="156"/>
      <c r="W75" s="157"/>
      <c r="AC75" s="91"/>
      <c r="AD75" s="1" t="str">
        <f>IF($P75="","0",VLOOKUP($P75,登録データ!$Q$4:$R$19,2,FALSE))</f>
        <v>0</v>
      </c>
      <c r="AE75" s="1" t="str">
        <f t="shared" si="10"/>
        <v>00</v>
      </c>
      <c r="AF75" s="1" t="str">
        <f t="shared" si="5"/>
        <v/>
      </c>
      <c r="AG75" s="1" t="str">
        <f t="shared" si="0"/>
        <v>000000</v>
      </c>
      <c r="AH75" s="1" t="str">
        <f t="shared" si="1"/>
        <v/>
      </c>
      <c r="AI75" s="1" t="str">
        <f t="shared" si="4"/>
        <v/>
      </c>
      <c r="AJ75" s="219" t="str">
        <f>IF($C75="","",IF($C75="@",0,IF(COUNTIF($C$21:$C$620,$C75)=1,0,1)))</f>
        <v/>
      </c>
      <c r="AK75" s="219" t="str">
        <f>IF($L75="","",IF(OR($L75="北海道",$L75="東京都",$L75="大阪府",$L75="京都府",RIGHT($L75,1)="県"),0,1))</f>
        <v/>
      </c>
      <c r="AM75" s="76" t="str">
        <f>IF(AN75="","",RANK(AN75,$AN$21:$AN$600,1))</f>
        <v/>
      </c>
      <c r="AN75" s="76" t="str">
        <f>IF(V75="","",C75)</f>
        <v/>
      </c>
      <c r="AO75" s="1" t="str">
        <f>IF(AP75="","",RANK(AP75,$AP$21:$AP$600,1))</f>
        <v/>
      </c>
      <c r="AP75" s="76" t="str">
        <f>IF(W75="","",C75)</f>
        <v/>
      </c>
      <c r="AR75" s="76" t="str">
        <f t="shared" ref="AR75" si="75">IF(C75="","",G77)</f>
        <v/>
      </c>
      <c r="AS75" s="76" t="str">
        <f t="shared" ref="AS75" si="76">RIGHT(C75,3)</f>
        <v/>
      </c>
      <c r="AT75" s="76" t="str">
        <f t="shared" ref="AT75" si="77">IF(C75="","",RIGHT("00"&amp;AS75,3))</f>
        <v/>
      </c>
      <c r="AU75" s="76" t="str">
        <f t="shared" ref="AU75" si="78">CONCATENATE(AR75,AT75)</f>
        <v/>
      </c>
    </row>
    <row r="76" spans="2:47">
      <c r="B76" s="125"/>
      <c r="C76" s="165"/>
      <c r="D76" s="170"/>
      <c r="E76" s="175"/>
      <c r="F76" s="171"/>
      <c r="G76" s="213"/>
      <c r="H76" s="214"/>
      <c r="I76" s="215"/>
      <c r="J76" s="170"/>
      <c r="K76" s="171"/>
      <c r="L76" s="170"/>
      <c r="M76" s="175"/>
      <c r="N76" s="171"/>
      <c r="O76" s="48" t="s">
        <v>154</v>
      </c>
      <c r="P76" s="27"/>
      <c r="Q76" s="45"/>
      <c r="R76" s="48" t="str">
        <f t="shared" si="2"/>
        <v/>
      </c>
      <c r="S76" s="45"/>
      <c r="T76" s="48" t="str">
        <f t="shared" si="3"/>
        <v/>
      </c>
      <c r="U76" s="73"/>
      <c r="V76" s="156"/>
      <c r="W76" s="157"/>
      <c r="AC76" s="91"/>
      <c r="AD76" s="1" t="str">
        <f>IF($P76="","0",VLOOKUP($P76,登録データ!$Q$4:$R$19,2,FALSE))</f>
        <v>0</v>
      </c>
      <c r="AE76" s="1" t="str">
        <f t="shared" si="10"/>
        <v>00</v>
      </c>
      <c r="AF76" s="1" t="str">
        <f t="shared" si="5"/>
        <v/>
      </c>
      <c r="AG76" s="1" t="str">
        <f t="shared" si="0"/>
        <v>000000</v>
      </c>
      <c r="AH76" s="1" t="str">
        <f t="shared" si="1"/>
        <v/>
      </c>
      <c r="AI76" s="1" t="str">
        <f t="shared" si="4"/>
        <v/>
      </c>
      <c r="AJ76" s="219"/>
      <c r="AK76" s="219"/>
      <c r="AM76" s="76"/>
      <c r="AN76" s="76"/>
      <c r="AO76" s="76"/>
      <c r="AP76" s="76"/>
      <c r="AR76" s="76"/>
      <c r="AS76" s="76"/>
      <c r="AT76" s="76"/>
      <c r="AU76" s="76"/>
    </row>
    <row r="77" spans="2:47" ht="19.5" thickBot="1">
      <c r="B77" s="210"/>
      <c r="C77" s="166"/>
      <c r="D77" s="172"/>
      <c r="E77" s="176"/>
      <c r="F77" s="173"/>
      <c r="G77" s="216"/>
      <c r="H77" s="217"/>
      <c r="I77" s="218"/>
      <c r="J77" s="172"/>
      <c r="K77" s="173"/>
      <c r="L77" s="172"/>
      <c r="M77" s="176"/>
      <c r="N77" s="173"/>
      <c r="O77" s="9" t="s">
        <v>155</v>
      </c>
      <c r="P77" s="111"/>
      <c r="Q77" s="30"/>
      <c r="R77" s="9" t="str">
        <f t="shared" si="2"/>
        <v/>
      </c>
      <c r="S77" s="30"/>
      <c r="T77" s="9" t="str">
        <f t="shared" si="3"/>
        <v/>
      </c>
      <c r="U77" s="82"/>
      <c r="V77" s="156"/>
      <c r="W77" s="157"/>
      <c r="AC77" s="91"/>
      <c r="AD77" s="1" t="str">
        <f>IF($P77="","0",VLOOKUP($P77,登録データ!$Q$4:$R$19,2,FALSE))</f>
        <v>0</v>
      </c>
      <c r="AE77" s="1" t="str">
        <f t="shared" si="10"/>
        <v>00</v>
      </c>
      <c r="AF77" s="1" t="str">
        <f t="shared" si="5"/>
        <v/>
      </c>
      <c r="AG77" s="1" t="str">
        <f t="shared" si="0"/>
        <v>000000</v>
      </c>
      <c r="AH77" s="1" t="str">
        <f t="shared" si="1"/>
        <v/>
      </c>
      <c r="AI77" s="1" t="str">
        <f t="shared" si="4"/>
        <v/>
      </c>
      <c r="AJ77" s="219"/>
      <c r="AK77" s="219"/>
      <c r="AM77" s="76"/>
      <c r="AN77" s="76"/>
      <c r="AO77" s="76"/>
      <c r="AP77" s="76"/>
      <c r="AR77" s="76"/>
      <c r="AS77" s="76"/>
      <c r="AT77" s="76"/>
      <c r="AU77" s="76"/>
    </row>
    <row r="78" spans="2:47" ht="19.5" thickTop="1">
      <c r="B78" s="209">
        <v>20</v>
      </c>
      <c r="C78" s="164"/>
      <c r="D78" s="168"/>
      <c r="E78" s="174"/>
      <c r="F78" s="169"/>
      <c r="G78" s="168"/>
      <c r="H78" s="174"/>
      <c r="I78" s="169"/>
      <c r="J78" s="168"/>
      <c r="K78" s="169"/>
      <c r="L78" s="168"/>
      <c r="M78" s="174"/>
      <c r="N78" s="169"/>
      <c r="O78" s="20" t="s">
        <v>153</v>
      </c>
      <c r="P78" s="54"/>
      <c r="Q78" s="29"/>
      <c r="R78" s="20" t="str">
        <f t="shared" si="2"/>
        <v/>
      </c>
      <c r="S78" s="29"/>
      <c r="T78" s="20" t="str">
        <f t="shared" si="3"/>
        <v/>
      </c>
      <c r="U78" s="81"/>
      <c r="V78" s="156"/>
      <c r="W78" s="157"/>
      <c r="AC78" s="91"/>
      <c r="AD78" s="1" t="str">
        <f>IF($P78="","0",VLOOKUP($P78,登録データ!$Q$4:$R$19,2,FALSE))</f>
        <v>0</v>
      </c>
      <c r="AE78" s="1" t="str">
        <f t="shared" si="10"/>
        <v>00</v>
      </c>
      <c r="AF78" s="1" t="str">
        <f t="shared" si="5"/>
        <v/>
      </c>
      <c r="AG78" s="1" t="str">
        <f t="shared" si="0"/>
        <v>000000</v>
      </c>
      <c r="AH78" s="1" t="str">
        <f t="shared" si="1"/>
        <v/>
      </c>
      <c r="AI78" s="1" t="str">
        <f t="shared" si="4"/>
        <v/>
      </c>
      <c r="AJ78" s="219" t="str">
        <f>IF($C78="","",IF($C78="@",0,IF(COUNTIF($C$21:$C$620,$C78)=1,0,1)))</f>
        <v/>
      </c>
      <c r="AK78" s="219" t="str">
        <f>IF($L78="","",IF(OR($L78="北海道",$L78="東京都",$L78="大阪府",$L78="京都府",RIGHT($L78,1)="県"),0,1))</f>
        <v/>
      </c>
      <c r="AM78" s="76" t="str">
        <f>IF(AN78="","",RANK(AN78,$AN$21:$AN$600,1))</f>
        <v/>
      </c>
      <c r="AN78" s="76" t="str">
        <f>IF(V78="","",C78)</f>
        <v/>
      </c>
      <c r="AO78" s="1" t="str">
        <f>IF(AP78="","",RANK(AP78,$AP$21:$AP$600,1))</f>
        <v/>
      </c>
      <c r="AP78" s="76" t="str">
        <f>IF(W78="","",C78)</f>
        <v/>
      </c>
      <c r="AR78" s="76" t="str">
        <f t="shared" ref="AR78" si="79">IF(C78="","",G80)</f>
        <v/>
      </c>
      <c r="AS78" s="76" t="str">
        <f t="shared" ref="AS78" si="80">RIGHT(C78,3)</f>
        <v/>
      </c>
      <c r="AT78" s="76" t="str">
        <f t="shared" ref="AT78" si="81">IF(C78="","",RIGHT("00"&amp;AS78,3))</f>
        <v/>
      </c>
      <c r="AU78" s="76" t="str">
        <f t="shared" ref="AU78" si="82">CONCATENATE(AR78,AT78)</f>
        <v/>
      </c>
    </row>
    <row r="79" spans="2:47">
      <c r="B79" s="125"/>
      <c r="C79" s="165"/>
      <c r="D79" s="170"/>
      <c r="E79" s="175"/>
      <c r="F79" s="171"/>
      <c r="G79" s="213"/>
      <c r="H79" s="214"/>
      <c r="I79" s="215"/>
      <c r="J79" s="170"/>
      <c r="K79" s="171"/>
      <c r="L79" s="170"/>
      <c r="M79" s="175"/>
      <c r="N79" s="171"/>
      <c r="O79" s="48" t="s">
        <v>154</v>
      </c>
      <c r="P79" s="27"/>
      <c r="Q79" s="45"/>
      <c r="R79" s="48" t="str">
        <f t="shared" si="2"/>
        <v/>
      </c>
      <c r="S79" s="45"/>
      <c r="T79" s="48" t="str">
        <f t="shared" si="3"/>
        <v/>
      </c>
      <c r="U79" s="73"/>
      <c r="V79" s="156"/>
      <c r="W79" s="157"/>
      <c r="AC79" s="91"/>
      <c r="AD79" s="1" t="str">
        <f>IF($P79="","0",VLOOKUP($P79,登録データ!$Q$4:$R$19,2,FALSE))</f>
        <v>0</v>
      </c>
      <c r="AE79" s="1" t="str">
        <f t="shared" si="10"/>
        <v>00</v>
      </c>
      <c r="AF79" s="1" t="str">
        <f t="shared" si="5"/>
        <v/>
      </c>
      <c r="AG79" s="1" t="str">
        <f t="shared" si="0"/>
        <v>000000</v>
      </c>
      <c r="AH79" s="1" t="str">
        <f t="shared" si="1"/>
        <v/>
      </c>
      <c r="AI79" s="1" t="str">
        <f t="shared" si="4"/>
        <v/>
      </c>
      <c r="AJ79" s="219"/>
      <c r="AK79" s="219"/>
      <c r="AM79" s="76"/>
      <c r="AN79" s="76"/>
      <c r="AO79" s="76"/>
      <c r="AP79" s="76"/>
      <c r="AR79" s="76"/>
      <c r="AS79" s="76"/>
      <c r="AT79" s="76"/>
      <c r="AU79" s="76"/>
    </row>
    <row r="80" spans="2:47" ht="19.5" thickBot="1">
      <c r="B80" s="210"/>
      <c r="C80" s="166"/>
      <c r="D80" s="172"/>
      <c r="E80" s="176"/>
      <c r="F80" s="173"/>
      <c r="G80" s="216"/>
      <c r="H80" s="217"/>
      <c r="I80" s="218"/>
      <c r="J80" s="172"/>
      <c r="K80" s="173"/>
      <c r="L80" s="172"/>
      <c r="M80" s="176"/>
      <c r="N80" s="173"/>
      <c r="O80" s="9" t="s">
        <v>155</v>
      </c>
      <c r="P80" s="111"/>
      <c r="Q80" s="30"/>
      <c r="R80" s="9" t="str">
        <f t="shared" si="2"/>
        <v/>
      </c>
      <c r="S80" s="30"/>
      <c r="T80" s="9" t="str">
        <f t="shared" si="3"/>
        <v/>
      </c>
      <c r="U80" s="82"/>
      <c r="V80" s="156"/>
      <c r="W80" s="157"/>
      <c r="AC80" s="91"/>
      <c r="AD80" s="1" t="str">
        <f>IF($P80="","0",VLOOKUP($P80,登録データ!$Q$4:$R$19,2,FALSE))</f>
        <v>0</v>
      </c>
      <c r="AE80" s="1" t="str">
        <f t="shared" si="10"/>
        <v>00</v>
      </c>
      <c r="AF80" s="1" t="str">
        <f t="shared" si="5"/>
        <v/>
      </c>
      <c r="AG80" s="1" t="str">
        <f t="shared" si="0"/>
        <v>000000</v>
      </c>
      <c r="AH80" s="1" t="str">
        <f t="shared" si="1"/>
        <v/>
      </c>
      <c r="AI80" s="1" t="str">
        <f t="shared" si="4"/>
        <v/>
      </c>
      <c r="AJ80" s="219"/>
      <c r="AK80" s="219"/>
      <c r="AM80" s="76"/>
      <c r="AN80" s="76"/>
      <c r="AO80" s="76"/>
      <c r="AP80" s="76"/>
      <c r="AR80" s="76"/>
      <c r="AS80" s="76"/>
      <c r="AT80" s="76"/>
      <c r="AU80" s="76"/>
    </row>
    <row r="81" spans="2:47" ht="19.5" thickTop="1">
      <c r="B81" s="209">
        <v>21</v>
      </c>
      <c r="C81" s="164"/>
      <c r="D81" s="168"/>
      <c r="E81" s="174"/>
      <c r="F81" s="169"/>
      <c r="G81" s="168"/>
      <c r="H81" s="174"/>
      <c r="I81" s="169"/>
      <c r="J81" s="168"/>
      <c r="K81" s="169"/>
      <c r="L81" s="168"/>
      <c r="M81" s="174"/>
      <c r="N81" s="169"/>
      <c r="O81" s="20" t="s">
        <v>153</v>
      </c>
      <c r="P81" s="54"/>
      <c r="Q81" s="29"/>
      <c r="R81" s="20" t="str">
        <f t="shared" si="2"/>
        <v/>
      </c>
      <c r="S81" s="29"/>
      <c r="T81" s="20" t="str">
        <f t="shared" si="3"/>
        <v/>
      </c>
      <c r="U81" s="81"/>
      <c r="V81" s="156"/>
      <c r="W81" s="157"/>
      <c r="AC81" s="91"/>
      <c r="AD81" s="1" t="str">
        <f>IF($P81="","0",VLOOKUP($P81,登録データ!$Q$4:$R$19,2,FALSE))</f>
        <v>0</v>
      </c>
      <c r="AE81" s="1" t="str">
        <f t="shared" si="10"/>
        <v>00</v>
      </c>
      <c r="AF81" s="1" t="str">
        <f t="shared" si="5"/>
        <v/>
      </c>
      <c r="AG81" s="1" t="str">
        <f t="shared" si="0"/>
        <v>000000</v>
      </c>
      <c r="AH81" s="1" t="str">
        <f t="shared" si="1"/>
        <v/>
      </c>
      <c r="AI81" s="1" t="str">
        <f t="shared" si="4"/>
        <v/>
      </c>
      <c r="AJ81" s="219" t="str">
        <f>IF($C81="","",IF($C81="@",0,IF(COUNTIF($C$21:$C$620,$C81)=1,0,1)))</f>
        <v/>
      </c>
      <c r="AK81" s="219" t="str">
        <f>IF($L81="","",IF(OR($L81="北海道",$L81="東京都",$L81="大阪府",$L81="京都府",RIGHT($L81,1)="県"),0,1))</f>
        <v/>
      </c>
      <c r="AM81" s="76" t="str">
        <f>IF(AN81="","",RANK(AN81,$AN$21:$AN$600,1))</f>
        <v/>
      </c>
      <c r="AN81" s="76" t="str">
        <f>IF(V81="","",C81)</f>
        <v/>
      </c>
      <c r="AO81" s="1" t="str">
        <f>IF(AP81="","",RANK(AP81,$AP$21:$AP$600,1))</f>
        <v/>
      </c>
      <c r="AP81" s="76" t="str">
        <f>IF(W81="","",C81)</f>
        <v/>
      </c>
      <c r="AR81" s="76" t="str">
        <f t="shared" ref="AR81" si="83">IF(C81="","",G83)</f>
        <v/>
      </c>
      <c r="AS81" s="76" t="str">
        <f t="shared" ref="AS81" si="84">RIGHT(C81,3)</f>
        <v/>
      </c>
      <c r="AT81" s="76" t="str">
        <f t="shared" ref="AT81" si="85">IF(C81="","",RIGHT("00"&amp;AS81,3))</f>
        <v/>
      </c>
      <c r="AU81" s="76" t="str">
        <f t="shared" ref="AU81" si="86">CONCATENATE(AR81,AT81)</f>
        <v/>
      </c>
    </row>
    <row r="82" spans="2:47">
      <c r="B82" s="125"/>
      <c r="C82" s="165"/>
      <c r="D82" s="170"/>
      <c r="E82" s="175"/>
      <c r="F82" s="171"/>
      <c r="G82" s="213"/>
      <c r="H82" s="214"/>
      <c r="I82" s="215"/>
      <c r="J82" s="170"/>
      <c r="K82" s="171"/>
      <c r="L82" s="170"/>
      <c r="M82" s="175"/>
      <c r="N82" s="171"/>
      <c r="O82" s="48" t="s">
        <v>154</v>
      </c>
      <c r="P82" s="27"/>
      <c r="Q82" s="45"/>
      <c r="R82" s="48" t="str">
        <f t="shared" si="2"/>
        <v/>
      </c>
      <c r="S82" s="45"/>
      <c r="T82" s="48" t="str">
        <f t="shared" si="3"/>
        <v/>
      </c>
      <c r="U82" s="73"/>
      <c r="V82" s="156"/>
      <c r="W82" s="157"/>
      <c r="AC82" s="91"/>
      <c r="AD82" s="1" t="str">
        <f>IF($P82="","0",VLOOKUP($P82,登録データ!$Q$4:$R$19,2,FALSE))</f>
        <v>0</v>
      </c>
      <c r="AE82" s="1" t="str">
        <f t="shared" si="10"/>
        <v>00</v>
      </c>
      <c r="AF82" s="1" t="str">
        <f t="shared" si="5"/>
        <v/>
      </c>
      <c r="AG82" s="1" t="str">
        <f t="shared" si="0"/>
        <v>000000</v>
      </c>
      <c r="AH82" s="1" t="str">
        <f t="shared" si="1"/>
        <v/>
      </c>
      <c r="AI82" s="1" t="str">
        <f t="shared" si="4"/>
        <v/>
      </c>
      <c r="AJ82" s="219"/>
      <c r="AK82" s="219"/>
      <c r="AM82" s="76"/>
      <c r="AN82" s="76"/>
      <c r="AO82" s="76"/>
      <c r="AP82" s="76"/>
      <c r="AR82" s="76"/>
      <c r="AS82" s="76"/>
      <c r="AT82" s="76"/>
      <c r="AU82" s="76"/>
    </row>
    <row r="83" spans="2:47" ht="19.5" thickBot="1">
      <c r="B83" s="210"/>
      <c r="C83" s="166"/>
      <c r="D83" s="172"/>
      <c r="E83" s="176"/>
      <c r="F83" s="173"/>
      <c r="G83" s="216"/>
      <c r="H83" s="217"/>
      <c r="I83" s="218"/>
      <c r="J83" s="172"/>
      <c r="K83" s="173"/>
      <c r="L83" s="172"/>
      <c r="M83" s="176"/>
      <c r="N83" s="173"/>
      <c r="O83" s="9" t="s">
        <v>155</v>
      </c>
      <c r="P83" s="111"/>
      <c r="Q83" s="30"/>
      <c r="R83" s="9" t="str">
        <f t="shared" si="2"/>
        <v/>
      </c>
      <c r="S83" s="30"/>
      <c r="T83" s="9" t="str">
        <f t="shared" si="3"/>
        <v/>
      </c>
      <c r="U83" s="82"/>
      <c r="V83" s="156"/>
      <c r="W83" s="157"/>
      <c r="AC83" s="91"/>
      <c r="AD83" s="1" t="str">
        <f>IF($P83="","0",VLOOKUP($P83,登録データ!$Q$4:$R$19,2,FALSE))</f>
        <v>0</v>
      </c>
      <c r="AE83" s="1" t="str">
        <f t="shared" si="10"/>
        <v>00</v>
      </c>
      <c r="AF83" s="1" t="str">
        <f t="shared" si="5"/>
        <v/>
      </c>
      <c r="AG83" s="1" t="str">
        <f t="shared" si="0"/>
        <v>000000</v>
      </c>
      <c r="AH83" s="1" t="str">
        <f t="shared" si="1"/>
        <v/>
      </c>
      <c r="AI83" s="1" t="str">
        <f t="shared" si="4"/>
        <v/>
      </c>
      <c r="AJ83" s="219"/>
      <c r="AK83" s="219"/>
      <c r="AM83" s="76"/>
      <c r="AN83" s="76"/>
      <c r="AO83" s="76"/>
      <c r="AP83" s="76"/>
      <c r="AR83" s="76"/>
      <c r="AS83" s="76"/>
      <c r="AT83" s="76"/>
      <c r="AU83" s="76"/>
    </row>
    <row r="84" spans="2:47" ht="19.5" thickTop="1">
      <c r="B84" s="209">
        <v>22</v>
      </c>
      <c r="C84" s="164"/>
      <c r="D84" s="168"/>
      <c r="E84" s="174"/>
      <c r="F84" s="169"/>
      <c r="G84" s="168"/>
      <c r="H84" s="174"/>
      <c r="I84" s="169"/>
      <c r="J84" s="168"/>
      <c r="K84" s="169"/>
      <c r="L84" s="168"/>
      <c r="M84" s="174"/>
      <c r="N84" s="169"/>
      <c r="O84" s="20" t="s">
        <v>153</v>
      </c>
      <c r="P84" s="54"/>
      <c r="Q84" s="29"/>
      <c r="R84" s="20" t="str">
        <f t="shared" si="2"/>
        <v/>
      </c>
      <c r="S84" s="29"/>
      <c r="T84" s="20" t="str">
        <f t="shared" si="3"/>
        <v/>
      </c>
      <c r="U84" s="81"/>
      <c r="V84" s="156"/>
      <c r="W84" s="157"/>
      <c r="AC84" s="91"/>
      <c r="AD84" s="1" t="str">
        <f>IF($P84="","0",VLOOKUP($P84,登録データ!$Q$4:$R$19,2,FALSE))</f>
        <v>0</v>
      </c>
      <c r="AE84" s="1" t="str">
        <f t="shared" si="10"/>
        <v>00</v>
      </c>
      <c r="AF84" s="1" t="str">
        <f t="shared" si="5"/>
        <v/>
      </c>
      <c r="AG84" s="1" t="str">
        <f t="shared" si="0"/>
        <v>000000</v>
      </c>
      <c r="AH84" s="1" t="str">
        <f t="shared" si="1"/>
        <v/>
      </c>
      <c r="AI84" s="1" t="str">
        <f t="shared" si="4"/>
        <v/>
      </c>
      <c r="AJ84" s="219" t="str">
        <f>IF($C84="","",IF($C84="@",0,IF(COUNTIF($C$21:$C$620,$C84)=1,0,1)))</f>
        <v/>
      </c>
      <c r="AK84" s="219" t="str">
        <f>IF($L84="","",IF(OR($L84="北海道",$L84="東京都",$L84="大阪府",$L84="京都府",RIGHT($L84,1)="県"),0,1))</f>
        <v/>
      </c>
      <c r="AM84" s="76" t="str">
        <f>IF(AN84="","",RANK(AN84,$AN$21:$AN$600,1))</f>
        <v/>
      </c>
      <c r="AN84" s="76" t="str">
        <f>IF(V84="","",C84)</f>
        <v/>
      </c>
      <c r="AO84" s="1" t="str">
        <f>IF(AP84="","",RANK(AP84,$AP$21:$AP$600,1))</f>
        <v/>
      </c>
      <c r="AP84" s="76" t="str">
        <f>IF(W84="","",C84)</f>
        <v/>
      </c>
      <c r="AR84" s="76" t="str">
        <f t="shared" ref="AR84" si="87">IF(C84="","",G86)</f>
        <v/>
      </c>
      <c r="AS84" s="76" t="str">
        <f t="shared" ref="AS84" si="88">RIGHT(C84,3)</f>
        <v/>
      </c>
      <c r="AT84" s="76" t="str">
        <f t="shared" ref="AT84" si="89">IF(C84="","",RIGHT("00"&amp;AS84,3))</f>
        <v/>
      </c>
      <c r="AU84" s="76" t="str">
        <f t="shared" ref="AU84" si="90">CONCATENATE(AR84,AT84)</f>
        <v/>
      </c>
    </row>
    <row r="85" spans="2:47">
      <c r="B85" s="125"/>
      <c r="C85" s="165"/>
      <c r="D85" s="170"/>
      <c r="E85" s="175"/>
      <c r="F85" s="171"/>
      <c r="G85" s="213"/>
      <c r="H85" s="214"/>
      <c r="I85" s="215"/>
      <c r="J85" s="170"/>
      <c r="K85" s="171"/>
      <c r="L85" s="170"/>
      <c r="M85" s="175"/>
      <c r="N85" s="171"/>
      <c r="O85" s="48" t="s">
        <v>154</v>
      </c>
      <c r="P85" s="27"/>
      <c r="Q85" s="45"/>
      <c r="R85" s="48" t="str">
        <f t="shared" si="2"/>
        <v/>
      </c>
      <c r="S85" s="45"/>
      <c r="T85" s="48" t="str">
        <f t="shared" si="3"/>
        <v/>
      </c>
      <c r="U85" s="73"/>
      <c r="V85" s="156"/>
      <c r="W85" s="157"/>
      <c r="AC85" s="91"/>
      <c r="AD85" s="1" t="str">
        <f>IF($P85="","0",VLOOKUP($P85,登録データ!$Q$4:$R$19,2,FALSE))</f>
        <v>0</v>
      </c>
      <c r="AE85" s="1" t="str">
        <f t="shared" si="10"/>
        <v>00</v>
      </c>
      <c r="AF85" s="1" t="str">
        <f t="shared" si="5"/>
        <v/>
      </c>
      <c r="AG85" s="1" t="str">
        <f t="shared" ref="AG85:AG148" si="91">IF($AF85=2,IF($S85="","0000",CONCATENATE(RIGHT($S85+100,2),$AE85)),IF($S85="","000000",CONCATENATE(RIGHT($Q85+100,2),RIGHT($S85+100,2),$AE85)))</f>
        <v>000000</v>
      </c>
      <c r="AH85" s="1" t="str">
        <f t="shared" ref="AH85:AH148" si="92">IF($P85="","",CONCATENATE($AD85," ",IF($AF85=1,RIGHT($AG85+10000000,7),RIGHT($AG85+100000,5))))</f>
        <v/>
      </c>
      <c r="AI85" s="1" t="str">
        <f t="shared" si="4"/>
        <v/>
      </c>
      <c r="AJ85" s="219"/>
      <c r="AK85" s="219"/>
      <c r="AM85" s="76"/>
      <c r="AN85" s="76"/>
      <c r="AO85" s="76"/>
      <c r="AP85" s="76"/>
      <c r="AR85" s="76"/>
      <c r="AS85" s="76"/>
      <c r="AT85" s="76"/>
      <c r="AU85" s="76"/>
    </row>
    <row r="86" spans="2:47" ht="19.5" thickBot="1">
      <c r="B86" s="210"/>
      <c r="C86" s="166"/>
      <c r="D86" s="172"/>
      <c r="E86" s="176"/>
      <c r="F86" s="173"/>
      <c r="G86" s="216"/>
      <c r="H86" s="217"/>
      <c r="I86" s="218"/>
      <c r="J86" s="172"/>
      <c r="K86" s="173"/>
      <c r="L86" s="172"/>
      <c r="M86" s="176"/>
      <c r="N86" s="173"/>
      <c r="O86" s="9" t="s">
        <v>155</v>
      </c>
      <c r="P86" s="111"/>
      <c r="Q86" s="30"/>
      <c r="R86" s="9" t="str">
        <f t="shared" ref="R86:R149" si="93">IF($P86="","",IF(OR(RIGHT($P86,1)="m",RIGHT($P86,1)="H"),"分",""))</f>
        <v/>
      </c>
      <c r="S86" s="30"/>
      <c r="T86" s="9" t="str">
        <f t="shared" ref="T86:T149" si="94">IF($P86="","",IF(OR(RIGHT($P86,1)="m",RIGHT($P86,1)="H"),"秒","m"))</f>
        <v/>
      </c>
      <c r="U86" s="82"/>
      <c r="V86" s="156"/>
      <c r="W86" s="157"/>
      <c r="AC86" s="91"/>
      <c r="AD86" s="1" t="str">
        <f>IF($P86="","0",VLOOKUP($P86,登録データ!$Q$4:$R$19,2,FALSE))</f>
        <v>0</v>
      </c>
      <c r="AE86" s="1" t="str">
        <f t="shared" ref="AE86:AE149" si="95">IF($U86="","00",IF(LEN($U86)=1,$U86*10,$U86))</f>
        <v>00</v>
      </c>
      <c r="AF86" s="1" t="str">
        <f t="shared" ref="AF86:AF149" si="96">IF($P86="","",IF(OR(RIGHT($P86,1)="m",RIGHT($P86,1)="H"),1,2))</f>
        <v/>
      </c>
      <c r="AG86" s="1" t="str">
        <f t="shared" si="91"/>
        <v>000000</v>
      </c>
      <c r="AH86" s="1" t="str">
        <f t="shared" si="92"/>
        <v/>
      </c>
      <c r="AI86" s="1" t="str">
        <f t="shared" ref="AI86:AI149" si="97">IF($S86="","",IF(OR(VALUE($S86)&lt;60,$T86="m"),0,1))</f>
        <v/>
      </c>
      <c r="AJ86" s="219"/>
      <c r="AK86" s="219"/>
      <c r="AM86" s="76"/>
      <c r="AN86" s="76"/>
      <c r="AO86" s="76"/>
      <c r="AP86" s="76"/>
      <c r="AR86" s="76"/>
      <c r="AS86" s="76"/>
      <c r="AT86" s="76"/>
      <c r="AU86" s="76"/>
    </row>
    <row r="87" spans="2:47" ht="19.5" thickTop="1">
      <c r="B87" s="209">
        <v>23</v>
      </c>
      <c r="C87" s="164"/>
      <c r="D87" s="168"/>
      <c r="E87" s="174"/>
      <c r="F87" s="169"/>
      <c r="G87" s="168"/>
      <c r="H87" s="174"/>
      <c r="I87" s="169"/>
      <c r="J87" s="168"/>
      <c r="K87" s="169"/>
      <c r="L87" s="168"/>
      <c r="M87" s="174"/>
      <c r="N87" s="169"/>
      <c r="O87" s="20" t="s">
        <v>153</v>
      </c>
      <c r="P87" s="54"/>
      <c r="Q87" s="29"/>
      <c r="R87" s="20" t="str">
        <f t="shared" si="93"/>
        <v/>
      </c>
      <c r="S87" s="29"/>
      <c r="T87" s="20" t="str">
        <f t="shared" si="94"/>
        <v/>
      </c>
      <c r="U87" s="81"/>
      <c r="V87" s="156"/>
      <c r="W87" s="157"/>
      <c r="AC87" s="91"/>
      <c r="AD87" s="1" t="str">
        <f>IF($P87="","0",VLOOKUP($P87,登録データ!$Q$4:$R$19,2,FALSE))</f>
        <v>0</v>
      </c>
      <c r="AE87" s="1" t="str">
        <f t="shared" si="95"/>
        <v>00</v>
      </c>
      <c r="AF87" s="1" t="str">
        <f t="shared" si="96"/>
        <v/>
      </c>
      <c r="AG87" s="1" t="str">
        <f t="shared" si="91"/>
        <v>000000</v>
      </c>
      <c r="AH87" s="1" t="str">
        <f t="shared" si="92"/>
        <v/>
      </c>
      <c r="AI87" s="1" t="str">
        <f t="shared" si="97"/>
        <v/>
      </c>
      <c r="AJ87" s="219" t="str">
        <f>IF($C87="","",IF($C87="@",0,IF(COUNTIF($C$21:$C$620,$C87)=1,0,1)))</f>
        <v/>
      </c>
      <c r="AK87" s="219" t="str">
        <f>IF($L87="","",IF(OR($L87="北海道",$L87="東京都",$L87="大阪府",$L87="京都府",RIGHT($L87,1)="県"),0,1))</f>
        <v/>
      </c>
      <c r="AM87" s="76" t="str">
        <f>IF(AN87="","",RANK(AN87,$AN$21:$AN$600,1))</f>
        <v/>
      </c>
      <c r="AN87" s="76" t="str">
        <f>IF(V87="","",C87)</f>
        <v/>
      </c>
      <c r="AO87" s="1" t="str">
        <f>IF(AP87="","",RANK(AP87,$AP$21:$AP$600,1))</f>
        <v/>
      </c>
      <c r="AP87" s="76" t="str">
        <f>IF(W87="","",C87)</f>
        <v/>
      </c>
      <c r="AR87" s="76" t="str">
        <f t="shared" ref="AR87" si="98">IF(C87="","",G89)</f>
        <v/>
      </c>
      <c r="AS87" s="76" t="str">
        <f t="shared" ref="AS87" si="99">RIGHT(C87,3)</f>
        <v/>
      </c>
      <c r="AT87" s="76" t="str">
        <f t="shared" ref="AT87" si="100">IF(C87="","",RIGHT("00"&amp;AS87,3))</f>
        <v/>
      </c>
      <c r="AU87" s="76" t="str">
        <f t="shared" ref="AU87" si="101">CONCATENATE(AR87,AT87)</f>
        <v/>
      </c>
    </row>
    <row r="88" spans="2:47">
      <c r="B88" s="125"/>
      <c r="C88" s="165"/>
      <c r="D88" s="170"/>
      <c r="E88" s="175"/>
      <c r="F88" s="171"/>
      <c r="G88" s="213"/>
      <c r="H88" s="214"/>
      <c r="I88" s="215"/>
      <c r="J88" s="170"/>
      <c r="K88" s="171"/>
      <c r="L88" s="170"/>
      <c r="M88" s="175"/>
      <c r="N88" s="171"/>
      <c r="O88" s="48" t="s">
        <v>154</v>
      </c>
      <c r="P88" s="27"/>
      <c r="Q88" s="45"/>
      <c r="R88" s="48" t="str">
        <f t="shared" si="93"/>
        <v/>
      </c>
      <c r="S88" s="45"/>
      <c r="T88" s="48" t="str">
        <f t="shared" si="94"/>
        <v/>
      </c>
      <c r="U88" s="73"/>
      <c r="V88" s="156"/>
      <c r="W88" s="157"/>
      <c r="AC88" s="91"/>
      <c r="AD88" s="1" t="str">
        <f>IF($P88="","0",VLOOKUP($P88,登録データ!$Q$4:$R$19,2,FALSE))</f>
        <v>0</v>
      </c>
      <c r="AE88" s="1" t="str">
        <f t="shared" si="95"/>
        <v>00</v>
      </c>
      <c r="AF88" s="1" t="str">
        <f t="shared" si="96"/>
        <v/>
      </c>
      <c r="AG88" s="1" t="str">
        <f t="shared" si="91"/>
        <v>000000</v>
      </c>
      <c r="AH88" s="1" t="str">
        <f t="shared" si="92"/>
        <v/>
      </c>
      <c r="AI88" s="1" t="str">
        <f t="shared" si="97"/>
        <v/>
      </c>
      <c r="AJ88" s="219"/>
      <c r="AK88" s="219"/>
      <c r="AM88" s="76"/>
      <c r="AN88" s="76"/>
      <c r="AO88" s="76"/>
      <c r="AP88" s="76"/>
      <c r="AR88" s="76"/>
      <c r="AS88" s="76"/>
      <c r="AT88" s="76"/>
      <c r="AU88" s="76"/>
    </row>
    <row r="89" spans="2:47" ht="19.5" thickBot="1">
      <c r="B89" s="210"/>
      <c r="C89" s="166"/>
      <c r="D89" s="172"/>
      <c r="E89" s="176"/>
      <c r="F89" s="173"/>
      <c r="G89" s="216"/>
      <c r="H89" s="217"/>
      <c r="I89" s="218"/>
      <c r="J89" s="172"/>
      <c r="K89" s="173"/>
      <c r="L89" s="172"/>
      <c r="M89" s="176"/>
      <c r="N89" s="173"/>
      <c r="O89" s="9" t="s">
        <v>155</v>
      </c>
      <c r="P89" s="111"/>
      <c r="Q89" s="30"/>
      <c r="R89" s="9" t="str">
        <f t="shared" si="93"/>
        <v/>
      </c>
      <c r="S89" s="30"/>
      <c r="T89" s="9" t="str">
        <f t="shared" si="94"/>
        <v/>
      </c>
      <c r="U89" s="82"/>
      <c r="V89" s="156"/>
      <c r="W89" s="157"/>
      <c r="AC89" s="91"/>
      <c r="AD89" s="1" t="str">
        <f>IF($P89="","0",VLOOKUP($P89,登録データ!$Q$4:$R$19,2,FALSE))</f>
        <v>0</v>
      </c>
      <c r="AE89" s="1" t="str">
        <f t="shared" si="95"/>
        <v>00</v>
      </c>
      <c r="AF89" s="1" t="str">
        <f t="shared" si="96"/>
        <v/>
      </c>
      <c r="AG89" s="1" t="str">
        <f t="shared" si="91"/>
        <v>000000</v>
      </c>
      <c r="AH89" s="1" t="str">
        <f t="shared" si="92"/>
        <v/>
      </c>
      <c r="AI89" s="1" t="str">
        <f t="shared" si="97"/>
        <v/>
      </c>
      <c r="AJ89" s="219"/>
      <c r="AK89" s="219"/>
      <c r="AM89" s="76"/>
      <c r="AN89" s="76"/>
      <c r="AO89" s="76"/>
      <c r="AP89" s="76"/>
      <c r="AR89" s="76"/>
      <c r="AS89" s="76"/>
      <c r="AT89" s="76"/>
      <c r="AU89" s="76"/>
    </row>
    <row r="90" spans="2:47" ht="19.5" thickTop="1">
      <c r="B90" s="209">
        <v>24</v>
      </c>
      <c r="C90" s="164"/>
      <c r="D90" s="168"/>
      <c r="E90" s="174"/>
      <c r="F90" s="169"/>
      <c r="G90" s="168"/>
      <c r="H90" s="174"/>
      <c r="I90" s="169"/>
      <c r="J90" s="168"/>
      <c r="K90" s="169"/>
      <c r="L90" s="168"/>
      <c r="M90" s="174"/>
      <c r="N90" s="169"/>
      <c r="O90" s="20" t="s">
        <v>153</v>
      </c>
      <c r="P90" s="54"/>
      <c r="Q90" s="29"/>
      <c r="R90" s="20" t="str">
        <f t="shared" si="93"/>
        <v/>
      </c>
      <c r="S90" s="29"/>
      <c r="T90" s="20" t="str">
        <f t="shared" si="94"/>
        <v/>
      </c>
      <c r="U90" s="81"/>
      <c r="V90" s="156"/>
      <c r="W90" s="157"/>
      <c r="AC90" s="91"/>
      <c r="AD90" s="1" t="str">
        <f>IF($P90="","0",VLOOKUP($P90,登録データ!$Q$4:$R$19,2,FALSE))</f>
        <v>0</v>
      </c>
      <c r="AE90" s="1" t="str">
        <f t="shared" si="95"/>
        <v>00</v>
      </c>
      <c r="AF90" s="1" t="str">
        <f t="shared" si="96"/>
        <v/>
      </c>
      <c r="AG90" s="1" t="str">
        <f t="shared" si="91"/>
        <v>000000</v>
      </c>
      <c r="AH90" s="1" t="str">
        <f t="shared" si="92"/>
        <v/>
      </c>
      <c r="AI90" s="1" t="str">
        <f t="shared" si="97"/>
        <v/>
      </c>
      <c r="AJ90" s="219" t="str">
        <f>IF($C90="","",IF($C90="@",0,IF(COUNTIF($C$21:$C$620,$C90)=1,0,1)))</f>
        <v/>
      </c>
      <c r="AK90" s="219" t="str">
        <f>IF($L90="","",IF(OR($L90="北海道",$L90="東京都",$L90="大阪府",$L90="京都府",RIGHT($L90,1)="県"),0,1))</f>
        <v/>
      </c>
      <c r="AM90" s="76" t="str">
        <f>IF(AN90="","",RANK(AN90,$AN$21:$AN$600,1))</f>
        <v/>
      </c>
      <c r="AN90" s="76" t="str">
        <f>IF(V90="","",C90)</f>
        <v/>
      </c>
      <c r="AO90" s="1" t="str">
        <f>IF(AP90="","",RANK(AP90,$AP$21:$AP$600,1))</f>
        <v/>
      </c>
      <c r="AP90" s="76" t="str">
        <f>IF(W90="","",C90)</f>
        <v/>
      </c>
      <c r="AR90" s="76" t="str">
        <f t="shared" ref="AR90" si="102">IF(C90="","",G92)</f>
        <v/>
      </c>
      <c r="AS90" s="76" t="str">
        <f t="shared" ref="AS90" si="103">RIGHT(C90,3)</f>
        <v/>
      </c>
      <c r="AT90" s="76" t="str">
        <f t="shared" ref="AT90" si="104">IF(C90="","",RIGHT("00"&amp;AS90,3))</f>
        <v/>
      </c>
      <c r="AU90" s="76" t="str">
        <f t="shared" ref="AU90" si="105">CONCATENATE(AR90,AT90)</f>
        <v/>
      </c>
    </row>
    <row r="91" spans="2:47">
      <c r="B91" s="125"/>
      <c r="C91" s="165"/>
      <c r="D91" s="170"/>
      <c r="E91" s="175"/>
      <c r="F91" s="171"/>
      <c r="G91" s="213"/>
      <c r="H91" s="214"/>
      <c r="I91" s="215"/>
      <c r="J91" s="170"/>
      <c r="K91" s="171"/>
      <c r="L91" s="170"/>
      <c r="M91" s="175"/>
      <c r="N91" s="171"/>
      <c r="O91" s="48" t="s">
        <v>154</v>
      </c>
      <c r="P91" s="27"/>
      <c r="Q91" s="45"/>
      <c r="R91" s="48" t="str">
        <f t="shared" si="93"/>
        <v/>
      </c>
      <c r="S91" s="45"/>
      <c r="T91" s="48" t="str">
        <f t="shared" si="94"/>
        <v/>
      </c>
      <c r="U91" s="73"/>
      <c r="V91" s="156"/>
      <c r="W91" s="157"/>
      <c r="AC91" s="91"/>
      <c r="AD91" s="1" t="str">
        <f>IF($P91="","0",VLOOKUP($P91,登録データ!$Q$4:$R$19,2,FALSE))</f>
        <v>0</v>
      </c>
      <c r="AE91" s="1" t="str">
        <f t="shared" si="95"/>
        <v>00</v>
      </c>
      <c r="AF91" s="1" t="str">
        <f t="shared" si="96"/>
        <v/>
      </c>
      <c r="AG91" s="1" t="str">
        <f t="shared" si="91"/>
        <v>000000</v>
      </c>
      <c r="AH91" s="1" t="str">
        <f t="shared" si="92"/>
        <v/>
      </c>
      <c r="AI91" s="1" t="str">
        <f t="shared" si="97"/>
        <v/>
      </c>
      <c r="AJ91" s="219"/>
      <c r="AK91" s="219"/>
      <c r="AM91" s="76"/>
      <c r="AN91" s="76"/>
      <c r="AO91" s="76"/>
      <c r="AP91" s="76"/>
      <c r="AR91" s="76"/>
      <c r="AS91" s="76"/>
      <c r="AT91" s="76"/>
      <c r="AU91" s="76"/>
    </row>
    <row r="92" spans="2:47" ht="19.5" thickBot="1">
      <c r="B92" s="210"/>
      <c r="C92" s="166"/>
      <c r="D92" s="172"/>
      <c r="E92" s="176"/>
      <c r="F92" s="173"/>
      <c r="G92" s="216"/>
      <c r="H92" s="217"/>
      <c r="I92" s="218"/>
      <c r="J92" s="172"/>
      <c r="K92" s="173"/>
      <c r="L92" s="172"/>
      <c r="M92" s="176"/>
      <c r="N92" s="173"/>
      <c r="O92" s="9" t="s">
        <v>155</v>
      </c>
      <c r="P92" s="111"/>
      <c r="Q92" s="30"/>
      <c r="R92" s="9" t="str">
        <f t="shared" si="93"/>
        <v/>
      </c>
      <c r="S92" s="30"/>
      <c r="T92" s="9" t="str">
        <f t="shared" si="94"/>
        <v/>
      </c>
      <c r="U92" s="82"/>
      <c r="V92" s="156"/>
      <c r="W92" s="157"/>
      <c r="AC92" s="91"/>
      <c r="AD92" s="1" t="str">
        <f>IF($P92="","0",VLOOKUP($P92,登録データ!$Q$4:$R$19,2,FALSE))</f>
        <v>0</v>
      </c>
      <c r="AE92" s="1" t="str">
        <f t="shared" si="95"/>
        <v>00</v>
      </c>
      <c r="AF92" s="1" t="str">
        <f t="shared" si="96"/>
        <v/>
      </c>
      <c r="AG92" s="1" t="str">
        <f t="shared" si="91"/>
        <v>000000</v>
      </c>
      <c r="AH92" s="1" t="str">
        <f t="shared" si="92"/>
        <v/>
      </c>
      <c r="AI92" s="1" t="str">
        <f t="shared" si="97"/>
        <v/>
      </c>
      <c r="AJ92" s="219"/>
      <c r="AK92" s="219"/>
      <c r="AM92" s="76"/>
      <c r="AN92" s="76"/>
      <c r="AO92" s="76"/>
      <c r="AP92" s="76"/>
      <c r="AR92" s="76"/>
      <c r="AS92" s="76"/>
      <c r="AT92" s="76"/>
      <c r="AU92" s="76"/>
    </row>
    <row r="93" spans="2:47" ht="19.5" thickTop="1">
      <c r="B93" s="209">
        <v>25</v>
      </c>
      <c r="C93" s="164"/>
      <c r="D93" s="168"/>
      <c r="E93" s="174"/>
      <c r="F93" s="169"/>
      <c r="G93" s="168"/>
      <c r="H93" s="174"/>
      <c r="I93" s="169"/>
      <c r="J93" s="168"/>
      <c r="K93" s="169"/>
      <c r="L93" s="168"/>
      <c r="M93" s="174"/>
      <c r="N93" s="169"/>
      <c r="O93" s="20" t="s">
        <v>153</v>
      </c>
      <c r="P93" s="54"/>
      <c r="Q93" s="29"/>
      <c r="R93" s="20" t="str">
        <f t="shared" si="93"/>
        <v/>
      </c>
      <c r="S93" s="29"/>
      <c r="T93" s="20" t="str">
        <f t="shared" si="94"/>
        <v/>
      </c>
      <c r="U93" s="81"/>
      <c r="V93" s="156"/>
      <c r="W93" s="157"/>
      <c r="AC93" s="91"/>
      <c r="AD93" s="1" t="str">
        <f>IF($P93="","0",VLOOKUP($P93,登録データ!$Q$4:$R$19,2,FALSE))</f>
        <v>0</v>
      </c>
      <c r="AE93" s="1" t="str">
        <f t="shared" si="95"/>
        <v>00</v>
      </c>
      <c r="AF93" s="1" t="str">
        <f t="shared" si="96"/>
        <v/>
      </c>
      <c r="AG93" s="1" t="str">
        <f t="shared" si="91"/>
        <v>000000</v>
      </c>
      <c r="AH93" s="1" t="str">
        <f t="shared" si="92"/>
        <v/>
      </c>
      <c r="AI93" s="1" t="str">
        <f t="shared" si="97"/>
        <v/>
      </c>
      <c r="AJ93" s="219" t="str">
        <f>IF($C93="","",IF($C93="@",0,IF(COUNTIF($C$21:$C$620,$C93)=1,0,1)))</f>
        <v/>
      </c>
      <c r="AK93" s="219" t="str">
        <f>IF($L93="","",IF(OR($L93="北海道",$L93="東京都",$L93="大阪府",$L93="京都府",RIGHT($L93,1)="県"),0,1))</f>
        <v/>
      </c>
      <c r="AM93" s="76" t="str">
        <f>IF(AN93="","",RANK(AN93,$AN$21:$AN$600,1))</f>
        <v/>
      </c>
      <c r="AN93" s="76" t="str">
        <f>IF(V93="","",C93)</f>
        <v/>
      </c>
      <c r="AO93" s="1" t="str">
        <f>IF(AP93="","",RANK(AP93,$AP$21:$AP$600,1))</f>
        <v/>
      </c>
      <c r="AP93" s="76" t="str">
        <f>IF(W93="","",C93)</f>
        <v/>
      </c>
      <c r="AR93" s="76" t="str">
        <f t="shared" ref="AR93" si="106">IF(C93="","",G95)</f>
        <v/>
      </c>
      <c r="AS93" s="76" t="str">
        <f t="shared" ref="AS93" si="107">RIGHT(C93,3)</f>
        <v/>
      </c>
      <c r="AT93" s="76" t="str">
        <f t="shared" ref="AT93" si="108">IF(C93="","",RIGHT("00"&amp;AS93,3))</f>
        <v/>
      </c>
      <c r="AU93" s="76" t="str">
        <f t="shared" ref="AU93" si="109">CONCATENATE(AR93,AT93)</f>
        <v/>
      </c>
    </row>
    <row r="94" spans="2:47">
      <c r="B94" s="125"/>
      <c r="C94" s="165"/>
      <c r="D94" s="170"/>
      <c r="E94" s="175"/>
      <c r="F94" s="171"/>
      <c r="G94" s="213"/>
      <c r="H94" s="214"/>
      <c r="I94" s="215"/>
      <c r="J94" s="170"/>
      <c r="K94" s="171"/>
      <c r="L94" s="170"/>
      <c r="M94" s="175"/>
      <c r="N94" s="171"/>
      <c r="O94" s="48" t="s">
        <v>154</v>
      </c>
      <c r="P94" s="27"/>
      <c r="Q94" s="45"/>
      <c r="R94" s="48" t="str">
        <f t="shared" si="93"/>
        <v/>
      </c>
      <c r="S94" s="45"/>
      <c r="T94" s="48" t="str">
        <f t="shared" si="94"/>
        <v/>
      </c>
      <c r="U94" s="73"/>
      <c r="V94" s="156"/>
      <c r="W94" s="157"/>
      <c r="AC94" s="91"/>
      <c r="AD94" s="1" t="str">
        <f>IF($P94="","0",VLOOKUP($P94,登録データ!$Q$4:$R$19,2,FALSE))</f>
        <v>0</v>
      </c>
      <c r="AE94" s="1" t="str">
        <f t="shared" si="95"/>
        <v>00</v>
      </c>
      <c r="AF94" s="1" t="str">
        <f t="shared" si="96"/>
        <v/>
      </c>
      <c r="AG94" s="1" t="str">
        <f t="shared" si="91"/>
        <v>000000</v>
      </c>
      <c r="AH94" s="1" t="str">
        <f t="shared" si="92"/>
        <v/>
      </c>
      <c r="AI94" s="1" t="str">
        <f t="shared" si="97"/>
        <v/>
      </c>
      <c r="AJ94" s="219"/>
      <c r="AK94" s="219"/>
      <c r="AM94" s="76"/>
      <c r="AN94" s="76"/>
      <c r="AO94" s="76"/>
      <c r="AP94" s="76"/>
      <c r="AR94" s="76"/>
      <c r="AS94" s="76"/>
      <c r="AT94" s="76"/>
      <c r="AU94" s="76"/>
    </row>
    <row r="95" spans="2:47" ht="19.5" thickBot="1">
      <c r="B95" s="210"/>
      <c r="C95" s="166"/>
      <c r="D95" s="172"/>
      <c r="E95" s="176"/>
      <c r="F95" s="173"/>
      <c r="G95" s="216"/>
      <c r="H95" s="217"/>
      <c r="I95" s="218"/>
      <c r="J95" s="172"/>
      <c r="K95" s="173"/>
      <c r="L95" s="172"/>
      <c r="M95" s="176"/>
      <c r="N95" s="173"/>
      <c r="O95" s="9" t="s">
        <v>155</v>
      </c>
      <c r="P95" s="111"/>
      <c r="Q95" s="30"/>
      <c r="R95" s="9" t="str">
        <f t="shared" si="93"/>
        <v/>
      </c>
      <c r="S95" s="30"/>
      <c r="T95" s="9" t="str">
        <f t="shared" si="94"/>
        <v/>
      </c>
      <c r="U95" s="82"/>
      <c r="V95" s="156"/>
      <c r="W95" s="157"/>
      <c r="AC95" s="91"/>
      <c r="AD95" s="1" t="str">
        <f>IF($P95="","0",VLOOKUP($P95,登録データ!$Q$4:$R$19,2,FALSE))</f>
        <v>0</v>
      </c>
      <c r="AE95" s="1" t="str">
        <f t="shared" si="95"/>
        <v>00</v>
      </c>
      <c r="AF95" s="1" t="str">
        <f t="shared" si="96"/>
        <v/>
      </c>
      <c r="AG95" s="1" t="str">
        <f t="shared" si="91"/>
        <v>000000</v>
      </c>
      <c r="AH95" s="1" t="str">
        <f t="shared" si="92"/>
        <v/>
      </c>
      <c r="AI95" s="1" t="str">
        <f t="shared" si="97"/>
        <v/>
      </c>
      <c r="AJ95" s="219"/>
      <c r="AK95" s="219"/>
      <c r="AM95" s="76"/>
      <c r="AN95" s="76"/>
      <c r="AO95" s="76"/>
      <c r="AP95" s="76"/>
      <c r="AR95" s="76"/>
      <c r="AS95" s="76"/>
      <c r="AT95" s="76"/>
      <c r="AU95" s="76"/>
    </row>
    <row r="96" spans="2:47" ht="19.5" thickTop="1">
      <c r="B96" s="209">
        <v>26</v>
      </c>
      <c r="C96" s="164"/>
      <c r="D96" s="168"/>
      <c r="E96" s="174"/>
      <c r="F96" s="169"/>
      <c r="G96" s="168"/>
      <c r="H96" s="174"/>
      <c r="I96" s="169"/>
      <c r="J96" s="168"/>
      <c r="K96" s="169"/>
      <c r="L96" s="168"/>
      <c r="M96" s="174"/>
      <c r="N96" s="169"/>
      <c r="O96" s="20" t="s">
        <v>153</v>
      </c>
      <c r="P96" s="54"/>
      <c r="Q96" s="29"/>
      <c r="R96" s="20" t="str">
        <f t="shared" si="93"/>
        <v/>
      </c>
      <c r="S96" s="29"/>
      <c r="T96" s="20" t="str">
        <f t="shared" si="94"/>
        <v/>
      </c>
      <c r="U96" s="81"/>
      <c r="V96" s="156"/>
      <c r="W96" s="157"/>
      <c r="AC96" s="91"/>
      <c r="AD96" s="1" t="str">
        <f>IF($P96="","0",VLOOKUP($P96,登録データ!$Q$4:$R$19,2,FALSE))</f>
        <v>0</v>
      </c>
      <c r="AE96" s="1" t="str">
        <f t="shared" si="95"/>
        <v>00</v>
      </c>
      <c r="AF96" s="1" t="str">
        <f t="shared" si="96"/>
        <v/>
      </c>
      <c r="AG96" s="1" t="str">
        <f t="shared" si="91"/>
        <v>000000</v>
      </c>
      <c r="AH96" s="1" t="str">
        <f t="shared" si="92"/>
        <v/>
      </c>
      <c r="AI96" s="1" t="str">
        <f t="shared" si="97"/>
        <v/>
      </c>
      <c r="AJ96" s="219" t="str">
        <f>IF($C96="","",IF($C96="@",0,IF(COUNTIF($C$21:$C$620,$C96)=1,0,1)))</f>
        <v/>
      </c>
      <c r="AK96" s="219" t="str">
        <f>IF($L96="","",IF(OR($L96="北海道",$L96="東京都",$L96="大阪府",$L96="京都府",RIGHT($L96,1)="県"),0,1))</f>
        <v/>
      </c>
      <c r="AM96" s="76" t="str">
        <f>IF(AN96="","",RANK(AN96,$AN$21:$AN$600,1))</f>
        <v/>
      </c>
      <c r="AN96" s="76" t="str">
        <f>IF(V96="","",C96)</f>
        <v/>
      </c>
      <c r="AO96" s="1" t="str">
        <f>IF(AP96="","",RANK(AP96,$AP$21:$AP$600,1))</f>
        <v/>
      </c>
      <c r="AP96" s="76" t="str">
        <f>IF(W96="","",C96)</f>
        <v/>
      </c>
      <c r="AR96" s="76" t="str">
        <f t="shared" ref="AR96" si="110">IF(C96="","",G98)</f>
        <v/>
      </c>
      <c r="AS96" s="76" t="str">
        <f t="shared" ref="AS96" si="111">RIGHT(C96,3)</f>
        <v/>
      </c>
      <c r="AT96" s="76" t="str">
        <f t="shared" ref="AT96" si="112">IF(C96="","",RIGHT("00"&amp;AS96,3))</f>
        <v/>
      </c>
      <c r="AU96" s="76" t="str">
        <f t="shared" ref="AU96" si="113">CONCATENATE(AR96,AT96)</f>
        <v/>
      </c>
    </row>
    <row r="97" spans="2:47">
      <c r="B97" s="125"/>
      <c r="C97" s="165"/>
      <c r="D97" s="170"/>
      <c r="E97" s="175"/>
      <c r="F97" s="171"/>
      <c r="G97" s="213"/>
      <c r="H97" s="214"/>
      <c r="I97" s="215"/>
      <c r="J97" s="170"/>
      <c r="K97" s="171"/>
      <c r="L97" s="170"/>
      <c r="M97" s="175"/>
      <c r="N97" s="171"/>
      <c r="O97" s="48" t="s">
        <v>154</v>
      </c>
      <c r="P97" s="27"/>
      <c r="Q97" s="45"/>
      <c r="R97" s="48" t="str">
        <f t="shared" si="93"/>
        <v/>
      </c>
      <c r="S97" s="45"/>
      <c r="T97" s="48" t="str">
        <f t="shared" si="94"/>
        <v/>
      </c>
      <c r="U97" s="73"/>
      <c r="V97" s="156"/>
      <c r="W97" s="157"/>
      <c r="AC97" s="91"/>
      <c r="AD97" s="1" t="str">
        <f>IF($P97="","0",VLOOKUP($P97,登録データ!$Q$4:$R$19,2,FALSE))</f>
        <v>0</v>
      </c>
      <c r="AE97" s="1" t="str">
        <f t="shared" si="95"/>
        <v>00</v>
      </c>
      <c r="AF97" s="1" t="str">
        <f t="shared" si="96"/>
        <v/>
      </c>
      <c r="AG97" s="1" t="str">
        <f t="shared" si="91"/>
        <v>000000</v>
      </c>
      <c r="AH97" s="1" t="str">
        <f t="shared" si="92"/>
        <v/>
      </c>
      <c r="AI97" s="1" t="str">
        <f t="shared" si="97"/>
        <v/>
      </c>
      <c r="AJ97" s="219"/>
      <c r="AK97" s="219"/>
      <c r="AM97" s="76"/>
      <c r="AN97" s="76"/>
      <c r="AO97" s="76"/>
      <c r="AP97" s="76"/>
      <c r="AR97" s="76"/>
      <c r="AS97" s="76"/>
      <c r="AT97" s="76"/>
      <c r="AU97" s="76"/>
    </row>
    <row r="98" spans="2:47" ht="19.5" thickBot="1">
      <c r="B98" s="210"/>
      <c r="C98" s="166"/>
      <c r="D98" s="172"/>
      <c r="E98" s="176"/>
      <c r="F98" s="173"/>
      <c r="G98" s="216"/>
      <c r="H98" s="217"/>
      <c r="I98" s="218"/>
      <c r="J98" s="172"/>
      <c r="K98" s="173"/>
      <c r="L98" s="172"/>
      <c r="M98" s="176"/>
      <c r="N98" s="173"/>
      <c r="O98" s="9" t="s">
        <v>155</v>
      </c>
      <c r="P98" s="111"/>
      <c r="Q98" s="30"/>
      <c r="R98" s="9" t="str">
        <f t="shared" si="93"/>
        <v/>
      </c>
      <c r="S98" s="30"/>
      <c r="T98" s="9" t="str">
        <f t="shared" si="94"/>
        <v/>
      </c>
      <c r="U98" s="82"/>
      <c r="V98" s="156"/>
      <c r="W98" s="157"/>
      <c r="AC98" s="91"/>
      <c r="AD98" s="1" t="str">
        <f>IF($P98="","0",VLOOKUP($P98,登録データ!$Q$4:$R$19,2,FALSE))</f>
        <v>0</v>
      </c>
      <c r="AE98" s="1" t="str">
        <f t="shared" si="95"/>
        <v>00</v>
      </c>
      <c r="AF98" s="1" t="str">
        <f t="shared" si="96"/>
        <v/>
      </c>
      <c r="AG98" s="1" t="str">
        <f t="shared" si="91"/>
        <v>000000</v>
      </c>
      <c r="AH98" s="1" t="str">
        <f t="shared" si="92"/>
        <v/>
      </c>
      <c r="AI98" s="1" t="str">
        <f t="shared" si="97"/>
        <v/>
      </c>
      <c r="AJ98" s="219"/>
      <c r="AK98" s="219"/>
      <c r="AM98" s="76"/>
      <c r="AN98" s="76"/>
      <c r="AO98" s="76"/>
      <c r="AP98" s="76"/>
      <c r="AR98" s="76"/>
      <c r="AS98" s="76"/>
      <c r="AT98" s="76"/>
      <c r="AU98" s="76"/>
    </row>
    <row r="99" spans="2:47" ht="19.5" thickTop="1">
      <c r="B99" s="209">
        <v>27</v>
      </c>
      <c r="C99" s="164"/>
      <c r="D99" s="168"/>
      <c r="E99" s="174"/>
      <c r="F99" s="169"/>
      <c r="G99" s="168"/>
      <c r="H99" s="174"/>
      <c r="I99" s="169"/>
      <c r="J99" s="168"/>
      <c r="K99" s="169"/>
      <c r="L99" s="168"/>
      <c r="M99" s="174"/>
      <c r="N99" s="169"/>
      <c r="O99" s="20" t="s">
        <v>153</v>
      </c>
      <c r="P99" s="54"/>
      <c r="Q99" s="29"/>
      <c r="R99" s="20" t="str">
        <f t="shared" si="93"/>
        <v/>
      </c>
      <c r="S99" s="29"/>
      <c r="T99" s="20" t="str">
        <f t="shared" si="94"/>
        <v/>
      </c>
      <c r="U99" s="81"/>
      <c r="V99" s="156"/>
      <c r="W99" s="157"/>
      <c r="AC99" s="91"/>
      <c r="AD99" s="1" t="str">
        <f>IF($P99="","0",VLOOKUP($P99,登録データ!$Q$4:$R$19,2,FALSE))</f>
        <v>0</v>
      </c>
      <c r="AE99" s="1" t="str">
        <f t="shared" si="95"/>
        <v>00</v>
      </c>
      <c r="AF99" s="1" t="str">
        <f t="shared" si="96"/>
        <v/>
      </c>
      <c r="AG99" s="1" t="str">
        <f t="shared" si="91"/>
        <v>000000</v>
      </c>
      <c r="AH99" s="1" t="str">
        <f t="shared" si="92"/>
        <v/>
      </c>
      <c r="AI99" s="1" t="str">
        <f t="shared" si="97"/>
        <v/>
      </c>
      <c r="AJ99" s="219" t="str">
        <f>IF($C99="","",IF($C99="@",0,IF(COUNTIF($C$21:$C$620,$C99)=1,0,1)))</f>
        <v/>
      </c>
      <c r="AK99" s="219" t="str">
        <f>IF($L99="","",IF(OR($L99="北海道",$L99="東京都",$L99="大阪府",$L99="京都府",RIGHT($L99,1)="県"),0,1))</f>
        <v/>
      </c>
      <c r="AM99" s="76" t="str">
        <f>IF(AN99="","",RANK(AN99,$AN$21:$AN$600,1))</f>
        <v/>
      </c>
      <c r="AN99" s="76" t="str">
        <f>IF(V99="","",C99)</f>
        <v/>
      </c>
      <c r="AO99" s="1" t="str">
        <f>IF(AP99="","",RANK(AP99,$AP$21:$AP$600,1))</f>
        <v/>
      </c>
      <c r="AP99" s="76" t="str">
        <f>IF(W99="","",C99)</f>
        <v/>
      </c>
      <c r="AR99" s="76" t="str">
        <f t="shared" ref="AR99" si="114">IF(C99="","",G101)</f>
        <v/>
      </c>
      <c r="AS99" s="76" t="str">
        <f t="shared" ref="AS99" si="115">RIGHT(C99,3)</f>
        <v/>
      </c>
      <c r="AT99" s="76" t="str">
        <f t="shared" ref="AT99" si="116">IF(C99="","",RIGHT("00"&amp;AS99,3))</f>
        <v/>
      </c>
      <c r="AU99" s="76" t="str">
        <f t="shared" ref="AU99" si="117">CONCATENATE(AR99,AT99)</f>
        <v/>
      </c>
    </row>
    <row r="100" spans="2:47">
      <c r="B100" s="125"/>
      <c r="C100" s="165"/>
      <c r="D100" s="170"/>
      <c r="E100" s="175"/>
      <c r="F100" s="171"/>
      <c r="G100" s="213"/>
      <c r="H100" s="214"/>
      <c r="I100" s="215"/>
      <c r="J100" s="170"/>
      <c r="K100" s="171"/>
      <c r="L100" s="170"/>
      <c r="M100" s="175"/>
      <c r="N100" s="171"/>
      <c r="O100" s="48" t="s">
        <v>154</v>
      </c>
      <c r="P100" s="27"/>
      <c r="Q100" s="45"/>
      <c r="R100" s="48" t="str">
        <f t="shared" si="93"/>
        <v/>
      </c>
      <c r="S100" s="45"/>
      <c r="T100" s="48" t="str">
        <f t="shared" si="94"/>
        <v/>
      </c>
      <c r="U100" s="73"/>
      <c r="V100" s="156"/>
      <c r="W100" s="157"/>
      <c r="AC100" s="91"/>
      <c r="AD100" s="1" t="str">
        <f>IF($P100="","0",VLOOKUP($P100,登録データ!$Q$4:$R$19,2,FALSE))</f>
        <v>0</v>
      </c>
      <c r="AE100" s="1" t="str">
        <f t="shared" si="95"/>
        <v>00</v>
      </c>
      <c r="AF100" s="1" t="str">
        <f t="shared" si="96"/>
        <v/>
      </c>
      <c r="AG100" s="1" t="str">
        <f t="shared" si="91"/>
        <v>000000</v>
      </c>
      <c r="AH100" s="1" t="str">
        <f t="shared" si="92"/>
        <v/>
      </c>
      <c r="AI100" s="1" t="str">
        <f t="shared" si="97"/>
        <v/>
      </c>
      <c r="AJ100" s="219"/>
      <c r="AK100" s="219"/>
      <c r="AM100" s="76"/>
      <c r="AN100" s="76"/>
      <c r="AO100" s="76"/>
      <c r="AP100" s="76"/>
      <c r="AR100" s="76"/>
      <c r="AS100" s="76"/>
      <c r="AT100" s="76"/>
      <c r="AU100" s="76"/>
    </row>
    <row r="101" spans="2:47" ht="19.5" thickBot="1">
      <c r="B101" s="210"/>
      <c r="C101" s="166"/>
      <c r="D101" s="172"/>
      <c r="E101" s="176"/>
      <c r="F101" s="173"/>
      <c r="G101" s="216"/>
      <c r="H101" s="217"/>
      <c r="I101" s="218"/>
      <c r="J101" s="172"/>
      <c r="K101" s="173"/>
      <c r="L101" s="172"/>
      <c r="M101" s="176"/>
      <c r="N101" s="173"/>
      <c r="O101" s="9" t="s">
        <v>155</v>
      </c>
      <c r="P101" s="111"/>
      <c r="Q101" s="30"/>
      <c r="R101" s="9" t="str">
        <f t="shared" si="93"/>
        <v/>
      </c>
      <c r="S101" s="30"/>
      <c r="T101" s="9" t="str">
        <f t="shared" si="94"/>
        <v/>
      </c>
      <c r="U101" s="82"/>
      <c r="V101" s="156"/>
      <c r="W101" s="157"/>
      <c r="AC101" s="91"/>
      <c r="AD101" s="1" t="str">
        <f>IF($P101="","0",VLOOKUP($P101,登録データ!$Q$4:$R$19,2,FALSE))</f>
        <v>0</v>
      </c>
      <c r="AE101" s="1" t="str">
        <f t="shared" si="95"/>
        <v>00</v>
      </c>
      <c r="AF101" s="1" t="str">
        <f t="shared" si="96"/>
        <v/>
      </c>
      <c r="AG101" s="1" t="str">
        <f t="shared" si="91"/>
        <v>000000</v>
      </c>
      <c r="AH101" s="1" t="str">
        <f t="shared" si="92"/>
        <v/>
      </c>
      <c r="AI101" s="1" t="str">
        <f t="shared" si="97"/>
        <v/>
      </c>
      <c r="AJ101" s="219"/>
      <c r="AK101" s="219"/>
      <c r="AM101" s="76"/>
      <c r="AN101" s="76"/>
      <c r="AO101" s="76"/>
      <c r="AP101" s="76"/>
      <c r="AR101" s="76"/>
      <c r="AS101" s="76"/>
      <c r="AT101" s="76"/>
      <c r="AU101" s="76"/>
    </row>
    <row r="102" spans="2:47" ht="19.5" thickTop="1">
      <c r="B102" s="209">
        <v>28</v>
      </c>
      <c r="C102" s="164"/>
      <c r="D102" s="168"/>
      <c r="E102" s="174"/>
      <c r="F102" s="169"/>
      <c r="G102" s="168"/>
      <c r="H102" s="174"/>
      <c r="I102" s="169"/>
      <c r="J102" s="168"/>
      <c r="K102" s="169"/>
      <c r="L102" s="168"/>
      <c r="M102" s="174"/>
      <c r="N102" s="169"/>
      <c r="O102" s="20" t="s">
        <v>153</v>
      </c>
      <c r="P102" s="54"/>
      <c r="Q102" s="29"/>
      <c r="R102" s="20" t="str">
        <f t="shared" si="93"/>
        <v/>
      </c>
      <c r="S102" s="29"/>
      <c r="T102" s="20" t="str">
        <f t="shared" si="94"/>
        <v/>
      </c>
      <c r="U102" s="81"/>
      <c r="V102" s="156"/>
      <c r="W102" s="157"/>
      <c r="AC102" s="91"/>
      <c r="AD102" s="1" t="str">
        <f>IF($P102="","0",VLOOKUP($P102,登録データ!$Q$4:$R$19,2,FALSE))</f>
        <v>0</v>
      </c>
      <c r="AE102" s="1" t="str">
        <f t="shared" si="95"/>
        <v>00</v>
      </c>
      <c r="AF102" s="1" t="str">
        <f t="shared" si="96"/>
        <v/>
      </c>
      <c r="AG102" s="1" t="str">
        <f t="shared" si="91"/>
        <v>000000</v>
      </c>
      <c r="AH102" s="1" t="str">
        <f t="shared" si="92"/>
        <v/>
      </c>
      <c r="AI102" s="1" t="str">
        <f t="shared" si="97"/>
        <v/>
      </c>
      <c r="AJ102" s="219" t="str">
        <f>IF($C102="","",IF($C102="@",0,IF(COUNTIF($C$21:$C$620,$C102)=1,0,1)))</f>
        <v/>
      </c>
      <c r="AK102" s="219" t="str">
        <f>IF($L102="","",IF(OR($L102="北海道",$L102="東京都",$L102="大阪府",$L102="京都府",RIGHT($L102,1)="県"),0,1))</f>
        <v/>
      </c>
      <c r="AM102" s="76" t="str">
        <f>IF(AN102="","",RANK(AN102,$AN$21:$AN$600,1))</f>
        <v/>
      </c>
      <c r="AN102" s="76" t="str">
        <f>IF(V102="","",C102)</f>
        <v/>
      </c>
      <c r="AO102" s="1" t="str">
        <f>IF(AP102="","",RANK(AP102,$AP$21:$AP$600,1))</f>
        <v/>
      </c>
      <c r="AP102" s="76" t="str">
        <f>IF(W102="","",C102)</f>
        <v/>
      </c>
      <c r="AR102" s="76" t="str">
        <f t="shared" ref="AR102" si="118">IF(C102="","",G104)</f>
        <v/>
      </c>
      <c r="AS102" s="76" t="str">
        <f t="shared" ref="AS102" si="119">RIGHT(C102,3)</f>
        <v/>
      </c>
      <c r="AT102" s="76" t="str">
        <f t="shared" ref="AT102" si="120">IF(C102="","",RIGHT("00"&amp;AS102,3))</f>
        <v/>
      </c>
      <c r="AU102" s="76" t="str">
        <f t="shared" ref="AU102" si="121">CONCATENATE(AR102,AT102)</f>
        <v/>
      </c>
    </row>
    <row r="103" spans="2:47">
      <c r="B103" s="125"/>
      <c r="C103" s="165"/>
      <c r="D103" s="170"/>
      <c r="E103" s="175"/>
      <c r="F103" s="171"/>
      <c r="G103" s="213"/>
      <c r="H103" s="214"/>
      <c r="I103" s="215"/>
      <c r="J103" s="170"/>
      <c r="K103" s="171"/>
      <c r="L103" s="170"/>
      <c r="M103" s="175"/>
      <c r="N103" s="171"/>
      <c r="O103" s="48" t="s">
        <v>154</v>
      </c>
      <c r="P103" s="27"/>
      <c r="Q103" s="45"/>
      <c r="R103" s="48" t="str">
        <f t="shared" si="93"/>
        <v/>
      </c>
      <c r="S103" s="45"/>
      <c r="T103" s="48" t="str">
        <f t="shared" si="94"/>
        <v/>
      </c>
      <c r="U103" s="73"/>
      <c r="V103" s="156"/>
      <c r="W103" s="157"/>
      <c r="AC103" s="91"/>
      <c r="AD103" s="1" t="str">
        <f>IF($P103="","0",VLOOKUP($P103,登録データ!$Q$4:$R$19,2,FALSE))</f>
        <v>0</v>
      </c>
      <c r="AE103" s="1" t="str">
        <f t="shared" si="95"/>
        <v>00</v>
      </c>
      <c r="AF103" s="1" t="str">
        <f t="shared" si="96"/>
        <v/>
      </c>
      <c r="AG103" s="1" t="str">
        <f t="shared" si="91"/>
        <v>000000</v>
      </c>
      <c r="AH103" s="1" t="str">
        <f t="shared" si="92"/>
        <v/>
      </c>
      <c r="AI103" s="1" t="str">
        <f t="shared" si="97"/>
        <v/>
      </c>
      <c r="AJ103" s="219"/>
      <c r="AK103" s="219"/>
      <c r="AM103" s="76"/>
      <c r="AN103" s="76"/>
      <c r="AO103" s="76"/>
      <c r="AP103" s="76"/>
      <c r="AR103" s="76"/>
      <c r="AS103" s="76"/>
      <c r="AT103" s="76"/>
      <c r="AU103" s="76"/>
    </row>
    <row r="104" spans="2:47" ht="19.5" thickBot="1">
      <c r="B104" s="210"/>
      <c r="C104" s="166"/>
      <c r="D104" s="172"/>
      <c r="E104" s="176"/>
      <c r="F104" s="173"/>
      <c r="G104" s="216"/>
      <c r="H104" s="217"/>
      <c r="I104" s="218"/>
      <c r="J104" s="172"/>
      <c r="K104" s="173"/>
      <c r="L104" s="172"/>
      <c r="M104" s="176"/>
      <c r="N104" s="173"/>
      <c r="O104" s="9" t="s">
        <v>155</v>
      </c>
      <c r="P104" s="111"/>
      <c r="Q104" s="30"/>
      <c r="R104" s="9" t="str">
        <f t="shared" si="93"/>
        <v/>
      </c>
      <c r="S104" s="30"/>
      <c r="T104" s="9" t="str">
        <f t="shared" si="94"/>
        <v/>
      </c>
      <c r="U104" s="82"/>
      <c r="V104" s="156"/>
      <c r="W104" s="157"/>
      <c r="AC104" s="91"/>
      <c r="AD104" s="1" t="str">
        <f>IF($P104="","0",VLOOKUP($P104,登録データ!$Q$4:$R$19,2,FALSE))</f>
        <v>0</v>
      </c>
      <c r="AE104" s="1" t="str">
        <f t="shared" si="95"/>
        <v>00</v>
      </c>
      <c r="AF104" s="1" t="str">
        <f t="shared" si="96"/>
        <v/>
      </c>
      <c r="AG104" s="1" t="str">
        <f t="shared" si="91"/>
        <v>000000</v>
      </c>
      <c r="AH104" s="1" t="str">
        <f t="shared" si="92"/>
        <v/>
      </c>
      <c r="AI104" s="1" t="str">
        <f t="shared" si="97"/>
        <v/>
      </c>
      <c r="AJ104" s="219"/>
      <c r="AK104" s="219"/>
      <c r="AM104" s="76"/>
      <c r="AN104" s="76"/>
      <c r="AO104" s="76"/>
      <c r="AP104" s="76"/>
      <c r="AR104" s="76"/>
      <c r="AS104" s="76"/>
      <c r="AT104" s="76"/>
      <c r="AU104" s="76"/>
    </row>
    <row r="105" spans="2:47" ht="19.5" thickTop="1">
      <c r="B105" s="209">
        <v>29</v>
      </c>
      <c r="C105" s="164"/>
      <c r="D105" s="168"/>
      <c r="E105" s="174"/>
      <c r="F105" s="169"/>
      <c r="G105" s="168"/>
      <c r="H105" s="174"/>
      <c r="I105" s="169"/>
      <c r="J105" s="168"/>
      <c r="K105" s="169"/>
      <c r="L105" s="168"/>
      <c r="M105" s="174"/>
      <c r="N105" s="169"/>
      <c r="O105" s="20" t="s">
        <v>153</v>
      </c>
      <c r="P105" s="54"/>
      <c r="Q105" s="29"/>
      <c r="R105" s="20" t="str">
        <f t="shared" si="93"/>
        <v/>
      </c>
      <c r="S105" s="29"/>
      <c r="T105" s="20" t="str">
        <f t="shared" si="94"/>
        <v/>
      </c>
      <c r="U105" s="81"/>
      <c r="V105" s="156"/>
      <c r="W105" s="157"/>
      <c r="AC105" s="91"/>
      <c r="AD105" s="1" t="str">
        <f>IF($P105="","0",VLOOKUP($P105,登録データ!$Q$4:$R$19,2,FALSE))</f>
        <v>0</v>
      </c>
      <c r="AE105" s="1" t="str">
        <f t="shared" si="95"/>
        <v>00</v>
      </c>
      <c r="AF105" s="1" t="str">
        <f t="shared" si="96"/>
        <v/>
      </c>
      <c r="AG105" s="1" t="str">
        <f t="shared" si="91"/>
        <v>000000</v>
      </c>
      <c r="AH105" s="1" t="str">
        <f t="shared" si="92"/>
        <v/>
      </c>
      <c r="AI105" s="1" t="str">
        <f t="shared" si="97"/>
        <v/>
      </c>
      <c r="AJ105" s="219" t="str">
        <f>IF($C105="","",IF($C105="@",0,IF(COUNTIF($C$21:$C$620,$C105)=1,0,1)))</f>
        <v/>
      </c>
      <c r="AK105" s="219" t="str">
        <f>IF($L105="","",IF(OR($L105="北海道",$L105="東京都",$L105="大阪府",$L105="京都府",RIGHT($L105,1)="県"),0,1))</f>
        <v/>
      </c>
      <c r="AM105" s="76" t="str">
        <f>IF(AN105="","",RANK(AN105,$AN$21:$AN$600,1))</f>
        <v/>
      </c>
      <c r="AN105" s="76" t="str">
        <f>IF(V105="","",C105)</f>
        <v/>
      </c>
      <c r="AO105" s="1" t="str">
        <f>IF(AP105="","",RANK(AP105,$AP$21:$AP$600,1))</f>
        <v/>
      </c>
      <c r="AP105" s="76" t="str">
        <f>IF(W105="","",C105)</f>
        <v/>
      </c>
      <c r="AR105" s="76" t="str">
        <f t="shared" ref="AR105" si="122">IF(C105="","",G107)</f>
        <v/>
      </c>
      <c r="AS105" s="76" t="str">
        <f t="shared" ref="AS105" si="123">RIGHT(C105,3)</f>
        <v/>
      </c>
      <c r="AT105" s="76" t="str">
        <f t="shared" ref="AT105" si="124">IF(C105="","",RIGHT("00"&amp;AS105,3))</f>
        <v/>
      </c>
      <c r="AU105" s="76" t="str">
        <f t="shared" ref="AU105" si="125">CONCATENATE(AR105,AT105)</f>
        <v/>
      </c>
    </row>
    <row r="106" spans="2:47">
      <c r="B106" s="125"/>
      <c r="C106" s="165"/>
      <c r="D106" s="170"/>
      <c r="E106" s="175"/>
      <c r="F106" s="171"/>
      <c r="G106" s="213"/>
      <c r="H106" s="214"/>
      <c r="I106" s="215"/>
      <c r="J106" s="170"/>
      <c r="K106" s="171"/>
      <c r="L106" s="170"/>
      <c r="M106" s="175"/>
      <c r="N106" s="171"/>
      <c r="O106" s="48" t="s">
        <v>154</v>
      </c>
      <c r="P106" s="27"/>
      <c r="Q106" s="45"/>
      <c r="R106" s="48" t="str">
        <f t="shared" si="93"/>
        <v/>
      </c>
      <c r="S106" s="45"/>
      <c r="T106" s="48" t="str">
        <f t="shared" si="94"/>
        <v/>
      </c>
      <c r="U106" s="73"/>
      <c r="V106" s="156"/>
      <c r="W106" s="157"/>
      <c r="AC106" s="91"/>
      <c r="AD106" s="1" t="str">
        <f>IF($P106="","0",VLOOKUP($P106,登録データ!$Q$4:$R$19,2,FALSE))</f>
        <v>0</v>
      </c>
      <c r="AE106" s="1" t="str">
        <f t="shared" si="95"/>
        <v>00</v>
      </c>
      <c r="AF106" s="1" t="str">
        <f t="shared" si="96"/>
        <v/>
      </c>
      <c r="AG106" s="1" t="str">
        <f t="shared" si="91"/>
        <v>000000</v>
      </c>
      <c r="AH106" s="1" t="str">
        <f t="shared" si="92"/>
        <v/>
      </c>
      <c r="AI106" s="1" t="str">
        <f t="shared" si="97"/>
        <v/>
      </c>
      <c r="AJ106" s="219"/>
      <c r="AK106" s="219"/>
      <c r="AM106" s="76"/>
      <c r="AN106" s="76"/>
      <c r="AO106" s="76"/>
      <c r="AP106" s="76"/>
      <c r="AR106" s="76"/>
      <c r="AS106" s="76"/>
      <c r="AT106" s="76"/>
      <c r="AU106" s="76"/>
    </row>
    <row r="107" spans="2:47" ht="19.5" thickBot="1">
      <c r="B107" s="210"/>
      <c r="C107" s="166"/>
      <c r="D107" s="172"/>
      <c r="E107" s="176"/>
      <c r="F107" s="173"/>
      <c r="G107" s="216"/>
      <c r="H107" s="217"/>
      <c r="I107" s="218"/>
      <c r="J107" s="172"/>
      <c r="K107" s="173"/>
      <c r="L107" s="172"/>
      <c r="M107" s="176"/>
      <c r="N107" s="173"/>
      <c r="O107" s="9" t="s">
        <v>155</v>
      </c>
      <c r="P107" s="111"/>
      <c r="Q107" s="30"/>
      <c r="R107" s="9" t="str">
        <f t="shared" si="93"/>
        <v/>
      </c>
      <c r="S107" s="30"/>
      <c r="T107" s="9" t="str">
        <f t="shared" si="94"/>
        <v/>
      </c>
      <c r="U107" s="82"/>
      <c r="V107" s="156"/>
      <c r="W107" s="157"/>
      <c r="AC107" s="91"/>
      <c r="AD107" s="1" t="str">
        <f>IF($P107="","0",VLOOKUP($P107,登録データ!$Q$4:$R$19,2,FALSE))</f>
        <v>0</v>
      </c>
      <c r="AE107" s="1" t="str">
        <f t="shared" si="95"/>
        <v>00</v>
      </c>
      <c r="AF107" s="1" t="str">
        <f t="shared" si="96"/>
        <v/>
      </c>
      <c r="AG107" s="1" t="str">
        <f t="shared" si="91"/>
        <v>000000</v>
      </c>
      <c r="AH107" s="1" t="str">
        <f t="shared" si="92"/>
        <v/>
      </c>
      <c r="AI107" s="1" t="str">
        <f t="shared" si="97"/>
        <v/>
      </c>
      <c r="AJ107" s="219"/>
      <c r="AK107" s="219"/>
      <c r="AM107" s="76"/>
      <c r="AN107" s="76"/>
      <c r="AO107" s="76"/>
      <c r="AP107" s="76"/>
      <c r="AR107" s="76"/>
      <c r="AS107" s="76"/>
      <c r="AT107" s="76"/>
      <c r="AU107" s="76"/>
    </row>
    <row r="108" spans="2:47" ht="19.5" thickTop="1">
      <c r="B108" s="209">
        <v>30</v>
      </c>
      <c r="C108" s="164"/>
      <c r="D108" s="168"/>
      <c r="E108" s="174"/>
      <c r="F108" s="169"/>
      <c r="G108" s="168"/>
      <c r="H108" s="174"/>
      <c r="I108" s="169"/>
      <c r="J108" s="168"/>
      <c r="K108" s="169"/>
      <c r="L108" s="168"/>
      <c r="M108" s="174"/>
      <c r="N108" s="169"/>
      <c r="O108" s="20" t="s">
        <v>153</v>
      </c>
      <c r="P108" s="54"/>
      <c r="Q108" s="29"/>
      <c r="R108" s="20" t="str">
        <f t="shared" si="93"/>
        <v/>
      </c>
      <c r="S108" s="29"/>
      <c r="T108" s="20" t="str">
        <f t="shared" si="94"/>
        <v/>
      </c>
      <c r="U108" s="81"/>
      <c r="V108" s="156"/>
      <c r="W108" s="157"/>
      <c r="AC108" s="91"/>
      <c r="AD108" s="1" t="str">
        <f>IF($P108="","0",VLOOKUP($P108,登録データ!$Q$4:$R$19,2,FALSE))</f>
        <v>0</v>
      </c>
      <c r="AE108" s="1" t="str">
        <f t="shared" si="95"/>
        <v>00</v>
      </c>
      <c r="AF108" s="1" t="str">
        <f t="shared" si="96"/>
        <v/>
      </c>
      <c r="AG108" s="1" t="str">
        <f t="shared" si="91"/>
        <v>000000</v>
      </c>
      <c r="AH108" s="1" t="str">
        <f t="shared" si="92"/>
        <v/>
      </c>
      <c r="AI108" s="1" t="str">
        <f t="shared" si="97"/>
        <v/>
      </c>
      <c r="AJ108" s="219" t="str">
        <f>IF($C108="","",IF($C108="@",0,IF(COUNTIF($C$21:$C$620,$C108)=1,0,1)))</f>
        <v/>
      </c>
      <c r="AK108" s="219" t="str">
        <f>IF($L108="","",IF(OR($L108="北海道",$L108="東京都",$L108="大阪府",$L108="京都府",RIGHT($L108,1)="県"),0,1))</f>
        <v/>
      </c>
      <c r="AM108" s="76" t="str">
        <f>IF(AN108="","",RANK(AN108,$AN$21:$AN$600,1))</f>
        <v/>
      </c>
      <c r="AN108" s="76" t="str">
        <f>IF(V108="","",C108)</f>
        <v/>
      </c>
      <c r="AO108" s="1" t="str">
        <f>IF(AP108="","",RANK(AP108,$AP$21:$AP$600,1))</f>
        <v/>
      </c>
      <c r="AP108" s="76" t="str">
        <f>IF(W108="","",C108)</f>
        <v/>
      </c>
      <c r="AR108" s="76" t="str">
        <f t="shared" ref="AR108" si="126">IF(C108="","",G110)</f>
        <v/>
      </c>
      <c r="AS108" s="76" t="str">
        <f t="shared" ref="AS108" si="127">RIGHT(C108,3)</f>
        <v/>
      </c>
      <c r="AT108" s="76" t="str">
        <f t="shared" ref="AT108" si="128">IF(C108="","",RIGHT("00"&amp;AS108,3))</f>
        <v/>
      </c>
      <c r="AU108" s="76" t="str">
        <f t="shared" ref="AU108" si="129">CONCATENATE(AR108,AT108)</f>
        <v/>
      </c>
    </row>
    <row r="109" spans="2:47">
      <c r="B109" s="125"/>
      <c r="C109" s="165"/>
      <c r="D109" s="170"/>
      <c r="E109" s="175"/>
      <c r="F109" s="171"/>
      <c r="G109" s="213"/>
      <c r="H109" s="214"/>
      <c r="I109" s="215"/>
      <c r="J109" s="170"/>
      <c r="K109" s="171"/>
      <c r="L109" s="170"/>
      <c r="M109" s="175"/>
      <c r="N109" s="171"/>
      <c r="O109" s="48" t="s">
        <v>154</v>
      </c>
      <c r="P109" s="27"/>
      <c r="Q109" s="45"/>
      <c r="R109" s="48" t="str">
        <f t="shared" si="93"/>
        <v/>
      </c>
      <c r="S109" s="45"/>
      <c r="T109" s="48" t="str">
        <f t="shared" si="94"/>
        <v/>
      </c>
      <c r="U109" s="73"/>
      <c r="V109" s="156"/>
      <c r="W109" s="157"/>
      <c r="AC109" s="91"/>
      <c r="AD109" s="1" t="str">
        <f>IF($P109="","0",VLOOKUP($P109,登録データ!$Q$4:$R$19,2,FALSE))</f>
        <v>0</v>
      </c>
      <c r="AE109" s="1" t="str">
        <f t="shared" si="95"/>
        <v>00</v>
      </c>
      <c r="AF109" s="1" t="str">
        <f t="shared" si="96"/>
        <v/>
      </c>
      <c r="AG109" s="1" t="str">
        <f t="shared" si="91"/>
        <v>000000</v>
      </c>
      <c r="AH109" s="1" t="str">
        <f t="shared" si="92"/>
        <v/>
      </c>
      <c r="AI109" s="1" t="str">
        <f t="shared" si="97"/>
        <v/>
      </c>
      <c r="AJ109" s="219"/>
      <c r="AK109" s="219"/>
      <c r="AM109" s="76"/>
      <c r="AN109" s="76"/>
      <c r="AO109" s="76"/>
      <c r="AP109" s="76"/>
      <c r="AR109" s="76"/>
      <c r="AS109" s="76"/>
      <c r="AT109" s="76"/>
      <c r="AU109" s="76"/>
    </row>
    <row r="110" spans="2:47" ht="19.5" thickBot="1">
      <c r="B110" s="210"/>
      <c r="C110" s="166"/>
      <c r="D110" s="172"/>
      <c r="E110" s="176"/>
      <c r="F110" s="173"/>
      <c r="G110" s="216"/>
      <c r="H110" s="217"/>
      <c r="I110" s="218"/>
      <c r="J110" s="172"/>
      <c r="K110" s="173"/>
      <c r="L110" s="172"/>
      <c r="M110" s="176"/>
      <c r="N110" s="173"/>
      <c r="O110" s="9" t="s">
        <v>155</v>
      </c>
      <c r="P110" s="111"/>
      <c r="Q110" s="30"/>
      <c r="R110" s="9" t="str">
        <f t="shared" si="93"/>
        <v/>
      </c>
      <c r="S110" s="30"/>
      <c r="T110" s="9" t="str">
        <f t="shared" si="94"/>
        <v/>
      </c>
      <c r="U110" s="82"/>
      <c r="V110" s="156"/>
      <c r="W110" s="157"/>
      <c r="AC110" s="91"/>
      <c r="AD110" s="1" t="str">
        <f>IF($P110="","0",VLOOKUP($P110,登録データ!$Q$4:$R$19,2,FALSE))</f>
        <v>0</v>
      </c>
      <c r="AE110" s="1" t="str">
        <f t="shared" si="95"/>
        <v>00</v>
      </c>
      <c r="AF110" s="1" t="str">
        <f t="shared" si="96"/>
        <v/>
      </c>
      <c r="AG110" s="1" t="str">
        <f t="shared" si="91"/>
        <v>000000</v>
      </c>
      <c r="AH110" s="1" t="str">
        <f t="shared" si="92"/>
        <v/>
      </c>
      <c r="AI110" s="1" t="str">
        <f t="shared" si="97"/>
        <v/>
      </c>
      <c r="AJ110" s="219"/>
      <c r="AK110" s="219"/>
      <c r="AM110" s="76"/>
      <c r="AN110" s="76"/>
      <c r="AO110" s="76"/>
      <c r="AP110" s="76"/>
      <c r="AR110" s="76"/>
      <c r="AS110" s="76"/>
      <c r="AT110" s="76"/>
      <c r="AU110" s="76"/>
    </row>
    <row r="111" spans="2:47" ht="19.5" thickTop="1">
      <c r="B111" s="209">
        <v>31</v>
      </c>
      <c r="C111" s="164"/>
      <c r="D111" s="168"/>
      <c r="E111" s="174"/>
      <c r="F111" s="169"/>
      <c r="G111" s="168"/>
      <c r="H111" s="174"/>
      <c r="I111" s="169"/>
      <c r="J111" s="168"/>
      <c r="K111" s="169"/>
      <c r="L111" s="168"/>
      <c r="M111" s="174"/>
      <c r="N111" s="169"/>
      <c r="O111" s="20" t="s">
        <v>153</v>
      </c>
      <c r="P111" s="54"/>
      <c r="Q111" s="29"/>
      <c r="R111" s="20" t="str">
        <f t="shared" si="93"/>
        <v/>
      </c>
      <c r="S111" s="29"/>
      <c r="T111" s="20" t="str">
        <f t="shared" si="94"/>
        <v/>
      </c>
      <c r="U111" s="81"/>
      <c r="V111" s="156"/>
      <c r="W111" s="157"/>
      <c r="AC111" s="91"/>
      <c r="AD111" s="1" t="str">
        <f>IF($P111="","0",VLOOKUP($P111,登録データ!$Q$4:$R$19,2,FALSE))</f>
        <v>0</v>
      </c>
      <c r="AE111" s="1" t="str">
        <f t="shared" si="95"/>
        <v>00</v>
      </c>
      <c r="AF111" s="1" t="str">
        <f t="shared" si="96"/>
        <v/>
      </c>
      <c r="AG111" s="1" t="str">
        <f t="shared" si="91"/>
        <v>000000</v>
      </c>
      <c r="AH111" s="1" t="str">
        <f t="shared" si="92"/>
        <v/>
      </c>
      <c r="AI111" s="1" t="str">
        <f t="shared" si="97"/>
        <v/>
      </c>
      <c r="AJ111" s="219" t="str">
        <f>IF($C111="","",IF($C111="@",0,IF(COUNTIF($C$21:$C$620,$C111)=1,0,1)))</f>
        <v/>
      </c>
      <c r="AK111" s="219" t="str">
        <f>IF($L111="","",IF(OR($L111="北海道",$L111="東京都",$L111="大阪府",$L111="京都府",RIGHT($L111,1)="県"),0,1))</f>
        <v/>
      </c>
      <c r="AM111" s="76" t="str">
        <f>IF(AN111="","",RANK(AN111,$AN$21:$AN$600,1))</f>
        <v/>
      </c>
      <c r="AN111" s="76" t="str">
        <f>IF(V111="","",C111)</f>
        <v/>
      </c>
      <c r="AO111" s="1" t="str">
        <f>IF(AP111="","",RANK(AP111,$AP$21:$AP$600,1))</f>
        <v/>
      </c>
      <c r="AP111" s="76" t="str">
        <f>IF(W111="","",C111)</f>
        <v/>
      </c>
      <c r="AR111" s="76" t="str">
        <f t="shared" ref="AR111" si="130">IF(C111="","",G113)</f>
        <v/>
      </c>
      <c r="AS111" s="76" t="str">
        <f t="shared" ref="AS111" si="131">RIGHT(C111,3)</f>
        <v/>
      </c>
      <c r="AT111" s="76" t="str">
        <f t="shared" ref="AT111" si="132">IF(C111="","",RIGHT("00"&amp;AS111,3))</f>
        <v/>
      </c>
      <c r="AU111" s="76" t="str">
        <f t="shared" ref="AU111" si="133">CONCATENATE(AR111,AT111)</f>
        <v/>
      </c>
    </row>
    <row r="112" spans="2:47">
      <c r="B112" s="125"/>
      <c r="C112" s="165"/>
      <c r="D112" s="170"/>
      <c r="E112" s="175"/>
      <c r="F112" s="171"/>
      <c r="G112" s="213"/>
      <c r="H112" s="214"/>
      <c r="I112" s="215"/>
      <c r="J112" s="170"/>
      <c r="K112" s="171"/>
      <c r="L112" s="170"/>
      <c r="M112" s="175"/>
      <c r="N112" s="171"/>
      <c r="O112" s="48" t="s">
        <v>154</v>
      </c>
      <c r="P112" s="27"/>
      <c r="Q112" s="45"/>
      <c r="R112" s="48" t="str">
        <f t="shared" si="93"/>
        <v/>
      </c>
      <c r="S112" s="45"/>
      <c r="T112" s="48" t="str">
        <f t="shared" si="94"/>
        <v/>
      </c>
      <c r="U112" s="73"/>
      <c r="V112" s="156"/>
      <c r="W112" s="157"/>
      <c r="AC112" s="91"/>
      <c r="AD112" s="1" t="str">
        <f>IF($P112="","0",VLOOKUP($P112,登録データ!$Q$4:$R$19,2,FALSE))</f>
        <v>0</v>
      </c>
      <c r="AE112" s="1" t="str">
        <f t="shared" si="95"/>
        <v>00</v>
      </c>
      <c r="AF112" s="1" t="str">
        <f t="shared" si="96"/>
        <v/>
      </c>
      <c r="AG112" s="1" t="str">
        <f t="shared" si="91"/>
        <v>000000</v>
      </c>
      <c r="AH112" s="1" t="str">
        <f t="shared" si="92"/>
        <v/>
      </c>
      <c r="AI112" s="1" t="str">
        <f t="shared" si="97"/>
        <v/>
      </c>
      <c r="AJ112" s="219"/>
      <c r="AK112" s="219"/>
      <c r="AM112" s="76"/>
      <c r="AN112" s="76"/>
      <c r="AO112" s="76"/>
      <c r="AP112" s="76"/>
      <c r="AR112" s="76"/>
      <c r="AS112" s="76"/>
      <c r="AT112" s="76"/>
      <c r="AU112" s="76"/>
    </row>
    <row r="113" spans="2:47" ht="19.5" thickBot="1">
      <c r="B113" s="210"/>
      <c r="C113" s="166"/>
      <c r="D113" s="172"/>
      <c r="E113" s="176"/>
      <c r="F113" s="173"/>
      <c r="G113" s="216"/>
      <c r="H113" s="217"/>
      <c r="I113" s="218"/>
      <c r="J113" s="172"/>
      <c r="K113" s="173"/>
      <c r="L113" s="172"/>
      <c r="M113" s="176"/>
      <c r="N113" s="173"/>
      <c r="O113" s="9" t="s">
        <v>155</v>
      </c>
      <c r="P113" s="111"/>
      <c r="Q113" s="30"/>
      <c r="R113" s="9" t="str">
        <f t="shared" si="93"/>
        <v/>
      </c>
      <c r="S113" s="30"/>
      <c r="T113" s="9" t="str">
        <f t="shared" si="94"/>
        <v/>
      </c>
      <c r="U113" s="82"/>
      <c r="V113" s="156"/>
      <c r="W113" s="157"/>
      <c r="AC113" s="91"/>
      <c r="AD113" s="1" t="str">
        <f>IF($P113="","0",VLOOKUP($P113,登録データ!$Q$4:$R$19,2,FALSE))</f>
        <v>0</v>
      </c>
      <c r="AE113" s="1" t="str">
        <f t="shared" si="95"/>
        <v>00</v>
      </c>
      <c r="AF113" s="1" t="str">
        <f t="shared" si="96"/>
        <v/>
      </c>
      <c r="AG113" s="1" t="str">
        <f t="shared" si="91"/>
        <v>000000</v>
      </c>
      <c r="AH113" s="1" t="str">
        <f t="shared" si="92"/>
        <v/>
      </c>
      <c r="AI113" s="1" t="str">
        <f t="shared" si="97"/>
        <v/>
      </c>
      <c r="AJ113" s="219"/>
      <c r="AK113" s="219"/>
      <c r="AM113" s="76"/>
      <c r="AN113" s="76"/>
      <c r="AO113" s="76"/>
      <c r="AP113" s="76"/>
      <c r="AR113" s="76"/>
      <c r="AS113" s="76"/>
      <c r="AT113" s="76"/>
      <c r="AU113" s="76"/>
    </row>
    <row r="114" spans="2:47" ht="19.5" thickTop="1">
      <c r="B114" s="209">
        <v>32</v>
      </c>
      <c r="C114" s="164"/>
      <c r="D114" s="168"/>
      <c r="E114" s="174"/>
      <c r="F114" s="169"/>
      <c r="G114" s="168"/>
      <c r="H114" s="174"/>
      <c r="I114" s="169"/>
      <c r="J114" s="168"/>
      <c r="K114" s="169"/>
      <c r="L114" s="168"/>
      <c r="M114" s="174"/>
      <c r="N114" s="169"/>
      <c r="O114" s="20" t="s">
        <v>153</v>
      </c>
      <c r="P114" s="54"/>
      <c r="Q114" s="29"/>
      <c r="R114" s="20" t="str">
        <f t="shared" si="93"/>
        <v/>
      </c>
      <c r="S114" s="29"/>
      <c r="T114" s="20" t="str">
        <f t="shared" si="94"/>
        <v/>
      </c>
      <c r="U114" s="81"/>
      <c r="V114" s="156"/>
      <c r="W114" s="157"/>
      <c r="AC114" s="91"/>
      <c r="AD114" s="1" t="str">
        <f>IF($P114="","0",VLOOKUP($P114,登録データ!$Q$4:$R$19,2,FALSE))</f>
        <v>0</v>
      </c>
      <c r="AE114" s="1" t="str">
        <f t="shared" si="95"/>
        <v>00</v>
      </c>
      <c r="AF114" s="1" t="str">
        <f t="shared" si="96"/>
        <v/>
      </c>
      <c r="AG114" s="1" t="str">
        <f t="shared" si="91"/>
        <v>000000</v>
      </c>
      <c r="AH114" s="1" t="str">
        <f t="shared" si="92"/>
        <v/>
      </c>
      <c r="AI114" s="1" t="str">
        <f t="shared" si="97"/>
        <v/>
      </c>
      <c r="AJ114" s="219" t="str">
        <f>IF($C114="","",IF($C114="@",0,IF(COUNTIF($C$21:$C$620,$C114)=1,0,1)))</f>
        <v/>
      </c>
      <c r="AK114" s="219" t="str">
        <f>IF($L114="","",IF(OR($L114="北海道",$L114="東京都",$L114="大阪府",$L114="京都府",RIGHT($L114,1)="県"),0,1))</f>
        <v/>
      </c>
      <c r="AM114" s="76" t="str">
        <f>IF(AN114="","",RANK(AN114,$AN$21:$AN$600,1))</f>
        <v/>
      </c>
      <c r="AN114" s="76" t="str">
        <f>IF(V114="","",C114)</f>
        <v/>
      </c>
      <c r="AO114" s="1" t="str">
        <f>IF(AP114="","",RANK(AP114,$AP$21:$AP$600,1))</f>
        <v/>
      </c>
      <c r="AP114" s="76" t="str">
        <f>IF(W114="","",C114)</f>
        <v/>
      </c>
      <c r="AR114" s="76" t="str">
        <f t="shared" ref="AR114" si="134">IF(C114="","",G116)</f>
        <v/>
      </c>
      <c r="AS114" s="76" t="str">
        <f t="shared" ref="AS114" si="135">RIGHT(C114,3)</f>
        <v/>
      </c>
      <c r="AT114" s="76" t="str">
        <f t="shared" ref="AT114" si="136">IF(C114="","",RIGHT("00"&amp;AS114,3))</f>
        <v/>
      </c>
      <c r="AU114" s="76" t="str">
        <f t="shared" ref="AU114" si="137">CONCATENATE(AR114,AT114)</f>
        <v/>
      </c>
    </row>
    <row r="115" spans="2:47">
      <c r="B115" s="125"/>
      <c r="C115" s="165"/>
      <c r="D115" s="170"/>
      <c r="E115" s="175"/>
      <c r="F115" s="171"/>
      <c r="G115" s="213"/>
      <c r="H115" s="214"/>
      <c r="I115" s="215"/>
      <c r="J115" s="170"/>
      <c r="K115" s="171"/>
      <c r="L115" s="170"/>
      <c r="M115" s="175"/>
      <c r="N115" s="171"/>
      <c r="O115" s="48" t="s">
        <v>154</v>
      </c>
      <c r="P115" s="27"/>
      <c r="Q115" s="45"/>
      <c r="R115" s="48" t="str">
        <f t="shared" si="93"/>
        <v/>
      </c>
      <c r="S115" s="45"/>
      <c r="T115" s="48" t="str">
        <f t="shared" si="94"/>
        <v/>
      </c>
      <c r="U115" s="73"/>
      <c r="V115" s="156"/>
      <c r="W115" s="157"/>
      <c r="AC115" s="91"/>
      <c r="AD115" s="1" t="str">
        <f>IF($P115="","0",VLOOKUP($P115,登録データ!$Q$4:$R$19,2,FALSE))</f>
        <v>0</v>
      </c>
      <c r="AE115" s="1" t="str">
        <f t="shared" si="95"/>
        <v>00</v>
      </c>
      <c r="AF115" s="1" t="str">
        <f t="shared" si="96"/>
        <v/>
      </c>
      <c r="AG115" s="1" t="str">
        <f t="shared" si="91"/>
        <v>000000</v>
      </c>
      <c r="AH115" s="1" t="str">
        <f t="shared" si="92"/>
        <v/>
      </c>
      <c r="AI115" s="1" t="str">
        <f t="shared" si="97"/>
        <v/>
      </c>
      <c r="AJ115" s="219"/>
      <c r="AK115" s="219"/>
      <c r="AM115" s="76"/>
      <c r="AN115" s="76"/>
      <c r="AO115" s="76"/>
      <c r="AP115" s="76"/>
      <c r="AR115" s="76"/>
      <c r="AS115" s="76"/>
      <c r="AT115" s="76"/>
      <c r="AU115" s="76"/>
    </row>
    <row r="116" spans="2:47" ht="19.5" thickBot="1">
      <c r="B116" s="210"/>
      <c r="C116" s="166"/>
      <c r="D116" s="172"/>
      <c r="E116" s="176"/>
      <c r="F116" s="173"/>
      <c r="G116" s="216"/>
      <c r="H116" s="217"/>
      <c r="I116" s="218"/>
      <c r="J116" s="172"/>
      <c r="K116" s="173"/>
      <c r="L116" s="172"/>
      <c r="M116" s="176"/>
      <c r="N116" s="173"/>
      <c r="O116" s="9" t="s">
        <v>155</v>
      </c>
      <c r="P116" s="111"/>
      <c r="Q116" s="30"/>
      <c r="R116" s="9" t="str">
        <f t="shared" si="93"/>
        <v/>
      </c>
      <c r="S116" s="30"/>
      <c r="T116" s="9" t="str">
        <f t="shared" si="94"/>
        <v/>
      </c>
      <c r="U116" s="82"/>
      <c r="V116" s="156"/>
      <c r="W116" s="157"/>
      <c r="AC116" s="91"/>
      <c r="AD116" s="1" t="str">
        <f>IF($P116="","0",VLOOKUP($P116,登録データ!$Q$4:$R$19,2,FALSE))</f>
        <v>0</v>
      </c>
      <c r="AE116" s="1" t="str">
        <f t="shared" si="95"/>
        <v>00</v>
      </c>
      <c r="AF116" s="1" t="str">
        <f t="shared" si="96"/>
        <v/>
      </c>
      <c r="AG116" s="1" t="str">
        <f t="shared" si="91"/>
        <v>000000</v>
      </c>
      <c r="AH116" s="1" t="str">
        <f t="shared" si="92"/>
        <v/>
      </c>
      <c r="AI116" s="1" t="str">
        <f t="shared" si="97"/>
        <v/>
      </c>
      <c r="AJ116" s="219"/>
      <c r="AK116" s="219"/>
      <c r="AM116" s="76"/>
      <c r="AN116" s="76"/>
      <c r="AO116" s="76"/>
      <c r="AP116" s="76"/>
      <c r="AR116" s="76"/>
      <c r="AS116" s="76"/>
      <c r="AT116" s="76"/>
      <c r="AU116" s="76"/>
    </row>
    <row r="117" spans="2:47" ht="19.5" thickTop="1">
      <c r="B117" s="209">
        <v>33</v>
      </c>
      <c r="C117" s="164"/>
      <c r="D117" s="168"/>
      <c r="E117" s="174"/>
      <c r="F117" s="169"/>
      <c r="G117" s="168"/>
      <c r="H117" s="174"/>
      <c r="I117" s="169"/>
      <c r="J117" s="168"/>
      <c r="K117" s="169"/>
      <c r="L117" s="168"/>
      <c r="M117" s="174"/>
      <c r="N117" s="169"/>
      <c r="O117" s="20" t="s">
        <v>153</v>
      </c>
      <c r="P117" s="54"/>
      <c r="Q117" s="29"/>
      <c r="R117" s="20" t="str">
        <f t="shared" si="93"/>
        <v/>
      </c>
      <c r="S117" s="29"/>
      <c r="T117" s="20" t="str">
        <f t="shared" si="94"/>
        <v/>
      </c>
      <c r="U117" s="81"/>
      <c r="V117" s="156"/>
      <c r="W117" s="157"/>
      <c r="AC117" s="91"/>
      <c r="AD117" s="1" t="str">
        <f>IF($P117="","0",VLOOKUP($P117,登録データ!$Q$4:$R$19,2,FALSE))</f>
        <v>0</v>
      </c>
      <c r="AE117" s="1" t="str">
        <f t="shared" si="95"/>
        <v>00</v>
      </c>
      <c r="AF117" s="1" t="str">
        <f t="shared" si="96"/>
        <v/>
      </c>
      <c r="AG117" s="1" t="str">
        <f t="shared" si="91"/>
        <v>000000</v>
      </c>
      <c r="AH117" s="1" t="str">
        <f t="shared" si="92"/>
        <v/>
      </c>
      <c r="AI117" s="1" t="str">
        <f t="shared" si="97"/>
        <v/>
      </c>
      <c r="AJ117" s="219" t="str">
        <f>IF($C117="","",IF($C117="@",0,IF(COUNTIF($C$21:$C$620,$C117)=1,0,1)))</f>
        <v/>
      </c>
      <c r="AK117" s="219" t="str">
        <f>IF($L117="","",IF(OR($L117="北海道",$L117="東京都",$L117="大阪府",$L117="京都府",RIGHT($L117,1)="県"),0,1))</f>
        <v/>
      </c>
      <c r="AM117" s="76" t="str">
        <f>IF(AN117="","",RANK(AN117,$AN$21:$AN$600,1))</f>
        <v/>
      </c>
      <c r="AN117" s="76" t="str">
        <f>IF(V117="","",C117)</f>
        <v/>
      </c>
      <c r="AO117" s="1" t="str">
        <f>IF(AP117="","",RANK(AP117,$AP$21:$AP$600,1))</f>
        <v/>
      </c>
      <c r="AP117" s="76" t="str">
        <f>IF(W117="","",C117)</f>
        <v/>
      </c>
      <c r="AR117" s="76" t="str">
        <f t="shared" ref="AR117" si="138">IF(C117="","",G119)</f>
        <v/>
      </c>
      <c r="AS117" s="76" t="str">
        <f t="shared" ref="AS117" si="139">RIGHT(C117,3)</f>
        <v/>
      </c>
      <c r="AT117" s="76" t="str">
        <f t="shared" ref="AT117" si="140">IF(C117="","",RIGHT("00"&amp;AS117,3))</f>
        <v/>
      </c>
      <c r="AU117" s="76" t="str">
        <f t="shared" ref="AU117" si="141">CONCATENATE(AR117,AT117)</f>
        <v/>
      </c>
    </row>
    <row r="118" spans="2:47">
      <c r="B118" s="125"/>
      <c r="C118" s="165"/>
      <c r="D118" s="170"/>
      <c r="E118" s="175"/>
      <c r="F118" s="171"/>
      <c r="G118" s="213"/>
      <c r="H118" s="214"/>
      <c r="I118" s="215"/>
      <c r="J118" s="170"/>
      <c r="K118" s="171"/>
      <c r="L118" s="170"/>
      <c r="M118" s="175"/>
      <c r="N118" s="171"/>
      <c r="O118" s="48" t="s">
        <v>154</v>
      </c>
      <c r="P118" s="27"/>
      <c r="Q118" s="45"/>
      <c r="R118" s="48" t="str">
        <f t="shared" si="93"/>
        <v/>
      </c>
      <c r="S118" s="45"/>
      <c r="T118" s="48" t="str">
        <f t="shared" si="94"/>
        <v/>
      </c>
      <c r="U118" s="73"/>
      <c r="V118" s="156"/>
      <c r="W118" s="157"/>
      <c r="AC118" s="91"/>
      <c r="AD118" s="1" t="str">
        <f>IF($P118="","0",VLOOKUP($P118,登録データ!$Q$4:$R$19,2,FALSE))</f>
        <v>0</v>
      </c>
      <c r="AE118" s="1" t="str">
        <f t="shared" si="95"/>
        <v>00</v>
      </c>
      <c r="AF118" s="1" t="str">
        <f t="shared" si="96"/>
        <v/>
      </c>
      <c r="AG118" s="1" t="str">
        <f t="shared" si="91"/>
        <v>000000</v>
      </c>
      <c r="AH118" s="1" t="str">
        <f t="shared" si="92"/>
        <v/>
      </c>
      <c r="AI118" s="1" t="str">
        <f t="shared" si="97"/>
        <v/>
      </c>
      <c r="AJ118" s="219"/>
      <c r="AK118" s="219"/>
      <c r="AM118" s="76"/>
      <c r="AN118" s="76"/>
      <c r="AO118" s="76"/>
      <c r="AP118" s="76"/>
      <c r="AR118" s="76"/>
      <c r="AS118" s="76"/>
      <c r="AT118" s="76"/>
      <c r="AU118" s="76"/>
    </row>
    <row r="119" spans="2:47" ht="19.5" thickBot="1">
      <c r="B119" s="210"/>
      <c r="C119" s="166"/>
      <c r="D119" s="172"/>
      <c r="E119" s="176"/>
      <c r="F119" s="173"/>
      <c r="G119" s="216"/>
      <c r="H119" s="217"/>
      <c r="I119" s="218"/>
      <c r="J119" s="172"/>
      <c r="K119" s="173"/>
      <c r="L119" s="172"/>
      <c r="M119" s="176"/>
      <c r="N119" s="173"/>
      <c r="O119" s="9" t="s">
        <v>155</v>
      </c>
      <c r="P119" s="111"/>
      <c r="Q119" s="30"/>
      <c r="R119" s="9" t="str">
        <f t="shared" si="93"/>
        <v/>
      </c>
      <c r="S119" s="30"/>
      <c r="T119" s="9" t="str">
        <f t="shared" si="94"/>
        <v/>
      </c>
      <c r="U119" s="82"/>
      <c r="V119" s="156"/>
      <c r="W119" s="157"/>
      <c r="AC119" s="91"/>
      <c r="AD119" s="1" t="str">
        <f>IF($P119="","0",VLOOKUP($P119,登録データ!$Q$4:$R$19,2,FALSE))</f>
        <v>0</v>
      </c>
      <c r="AE119" s="1" t="str">
        <f t="shared" si="95"/>
        <v>00</v>
      </c>
      <c r="AF119" s="1" t="str">
        <f t="shared" si="96"/>
        <v/>
      </c>
      <c r="AG119" s="1" t="str">
        <f t="shared" si="91"/>
        <v>000000</v>
      </c>
      <c r="AH119" s="1" t="str">
        <f t="shared" si="92"/>
        <v/>
      </c>
      <c r="AI119" s="1" t="str">
        <f t="shared" si="97"/>
        <v/>
      </c>
      <c r="AJ119" s="219"/>
      <c r="AK119" s="219"/>
      <c r="AM119" s="76"/>
      <c r="AN119" s="76"/>
      <c r="AO119" s="76"/>
      <c r="AP119" s="76"/>
      <c r="AR119" s="76"/>
      <c r="AS119" s="76"/>
      <c r="AT119" s="76"/>
      <c r="AU119" s="76"/>
    </row>
    <row r="120" spans="2:47" ht="19.5" thickTop="1">
      <c r="B120" s="209">
        <v>34</v>
      </c>
      <c r="C120" s="164"/>
      <c r="D120" s="168"/>
      <c r="E120" s="174"/>
      <c r="F120" s="169"/>
      <c r="G120" s="168"/>
      <c r="H120" s="174"/>
      <c r="I120" s="169"/>
      <c r="J120" s="168"/>
      <c r="K120" s="169"/>
      <c r="L120" s="168"/>
      <c r="M120" s="174"/>
      <c r="N120" s="169"/>
      <c r="O120" s="20" t="s">
        <v>153</v>
      </c>
      <c r="P120" s="54"/>
      <c r="Q120" s="29"/>
      <c r="R120" s="20" t="str">
        <f t="shared" si="93"/>
        <v/>
      </c>
      <c r="S120" s="29"/>
      <c r="T120" s="20" t="str">
        <f t="shared" si="94"/>
        <v/>
      </c>
      <c r="U120" s="81"/>
      <c r="V120" s="156"/>
      <c r="W120" s="157"/>
      <c r="AC120" s="91"/>
      <c r="AD120" s="1" t="str">
        <f>IF($P120="","0",VLOOKUP($P120,登録データ!$Q$4:$R$19,2,FALSE))</f>
        <v>0</v>
      </c>
      <c r="AE120" s="1" t="str">
        <f t="shared" si="95"/>
        <v>00</v>
      </c>
      <c r="AF120" s="1" t="str">
        <f t="shared" si="96"/>
        <v/>
      </c>
      <c r="AG120" s="1" t="str">
        <f t="shared" si="91"/>
        <v>000000</v>
      </c>
      <c r="AH120" s="1" t="str">
        <f t="shared" si="92"/>
        <v/>
      </c>
      <c r="AI120" s="1" t="str">
        <f t="shared" si="97"/>
        <v/>
      </c>
      <c r="AJ120" s="219" t="str">
        <f>IF($C120="","",IF($C120="@",0,IF(COUNTIF($C$21:$C$620,$C120)=1,0,1)))</f>
        <v/>
      </c>
      <c r="AK120" s="219" t="str">
        <f>IF($L120="","",IF(OR($L120="北海道",$L120="東京都",$L120="大阪府",$L120="京都府",RIGHT($L120,1)="県"),0,1))</f>
        <v/>
      </c>
      <c r="AM120" s="76" t="str">
        <f>IF(AN120="","",RANK(AN120,$AN$21:$AN$600,1))</f>
        <v/>
      </c>
      <c r="AN120" s="76" t="str">
        <f>IF(V120="","",C120)</f>
        <v/>
      </c>
      <c r="AO120" s="1" t="str">
        <f>IF(AP120="","",RANK(AP120,$AP$21:$AP$600,1))</f>
        <v/>
      </c>
      <c r="AP120" s="76" t="str">
        <f>IF(W120="","",C120)</f>
        <v/>
      </c>
      <c r="AR120" s="76" t="str">
        <f t="shared" ref="AR120" si="142">IF(C120="","",G122)</f>
        <v/>
      </c>
      <c r="AS120" s="76" t="str">
        <f t="shared" ref="AS120" si="143">RIGHT(C120,3)</f>
        <v/>
      </c>
      <c r="AT120" s="76" t="str">
        <f t="shared" ref="AT120" si="144">IF(C120="","",RIGHT("00"&amp;AS120,3))</f>
        <v/>
      </c>
      <c r="AU120" s="76" t="str">
        <f t="shared" ref="AU120" si="145">CONCATENATE(AR120,AT120)</f>
        <v/>
      </c>
    </row>
    <row r="121" spans="2:47">
      <c r="B121" s="125"/>
      <c r="C121" s="165"/>
      <c r="D121" s="170"/>
      <c r="E121" s="175"/>
      <c r="F121" s="171"/>
      <c r="G121" s="213"/>
      <c r="H121" s="214"/>
      <c r="I121" s="215"/>
      <c r="J121" s="170"/>
      <c r="K121" s="171"/>
      <c r="L121" s="170"/>
      <c r="M121" s="175"/>
      <c r="N121" s="171"/>
      <c r="O121" s="48" t="s">
        <v>154</v>
      </c>
      <c r="P121" s="27"/>
      <c r="Q121" s="45"/>
      <c r="R121" s="48" t="str">
        <f t="shared" si="93"/>
        <v/>
      </c>
      <c r="S121" s="45"/>
      <c r="T121" s="48" t="str">
        <f t="shared" si="94"/>
        <v/>
      </c>
      <c r="U121" s="73"/>
      <c r="V121" s="156"/>
      <c r="W121" s="157"/>
      <c r="AC121" s="91"/>
      <c r="AD121" s="1" t="str">
        <f>IF($P121="","0",VLOOKUP($P121,登録データ!$Q$4:$R$19,2,FALSE))</f>
        <v>0</v>
      </c>
      <c r="AE121" s="1" t="str">
        <f t="shared" si="95"/>
        <v>00</v>
      </c>
      <c r="AF121" s="1" t="str">
        <f t="shared" si="96"/>
        <v/>
      </c>
      <c r="AG121" s="1" t="str">
        <f t="shared" si="91"/>
        <v>000000</v>
      </c>
      <c r="AH121" s="1" t="str">
        <f t="shared" si="92"/>
        <v/>
      </c>
      <c r="AI121" s="1" t="str">
        <f t="shared" si="97"/>
        <v/>
      </c>
      <c r="AJ121" s="219"/>
      <c r="AK121" s="219"/>
      <c r="AM121" s="76"/>
      <c r="AN121" s="76"/>
      <c r="AO121" s="76"/>
      <c r="AP121" s="76"/>
      <c r="AR121" s="76"/>
      <c r="AS121" s="76"/>
      <c r="AT121" s="76"/>
      <c r="AU121" s="76"/>
    </row>
    <row r="122" spans="2:47" ht="19.5" thickBot="1">
      <c r="B122" s="210"/>
      <c r="C122" s="166"/>
      <c r="D122" s="172"/>
      <c r="E122" s="176"/>
      <c r="F122" s="173"/>
      <c r="G122" s="216"/>
      <c r="H122" s="217"/>
      <c r="I122" s="218"/>
      <c r="J122" s="172"/>
      <c r="K122" s="173"/>
      <c r="L122" s="172"/>
      <c r="M122" s="176"/>
      <c r="N122" s="173"/>
      <c r="O122" s="9" t="s">
        <v>155</v>
      </c>
      <c r="P122" s="111"/>
      <c r="Q122" s="30"/>
      <c r="R122" s="9" t="str">
        <f t="shared" si="93"/>
        <v/>
      </c>
      <c r="S122" s="30"/>
      <c r="T122" s="9" t="str">
        <f t="shared" si="94"/>
        <v/>
      </c>
      <c r="U122" s="82"/>
      <c r="V122" s="156"/>
      <c r="W122" s="157"/>
      <c r="AC122" s="91"/>
      <c r="AD122" s="1" t="str">
        <f>IF($P122="","0",VLOOKUP($P122,登録データ!$Q$4:$R$19,2,FALSE))</f>
        <v>0</v>
      </c>
      <c r="AE122" s="1" t="str">
        <f t="shared" si="95"/>
        <v>00</v>
      </c>
      <c r="AF122" s="1" t="str">
        <f t="shared" si="96"/>
        <v/>
      </c>
      <c r="AG122" s="1" t="str">
        <f t="shared" si="91"/>
        <v>000000</v>
      </c>
      <c r="AH122" s="1" t="str">
        <f t="shared" si="92"/>
        <v/>
      </c>
      <c r="AI122" s="1" t="str">
        <f t="shared" si="97"/>
        <v/>
      </c>
      <c r="AJ122" s="219"/>
      <c r="AK122" s="219"/>
      <c r="AM122" s="76"/>
      <c r="AN122" s="76"/>
      <c r="AO122" s="76"/>
      <c r="AP122" s="76"/>
      <c r="AR122" s="76"/>
      <c r="AS122" s="76"/>
      <c r="AT122" s="76"/>
      <c r="AU122" s="76"/>
    </row>
    <row r="123" spans="2:47" ht="19.5" thickTop="1">
      <c r="B123" s="209">
        <v>35</v>
      </c>
      <c r="C123" s="164"/>
      <c r="D123" s="168"/>
      <c r="E123" s="174"/>
      <c r="F123" s="169"/>
      <c r="G123" s="168"/>
      <c r="H123" s="174"/>
      <c r="I123" s="169"/>
      <c r="J123" s="168"/>
      <c r="K123" s="169"/>
      <c r="L123" s="168"/>
      <c r="M123" s="174"/>
      <c r="N123" s="169"/>
      <c r="O123" s="20" t="s">
        <v>153</v>
      </c>
      <c r="P123" s="54"/>
      <c r="Q123" s="29"/>
      <c r="R123" s="20" t="str">
        <f t="shared" si="93"/>
        <v/>
      </c>
      <c r="S123" s="29"/>
      <c r="T123" s="20" t="str">
        <f t="shared" si="94"/>
        <v/>
      </c>
      <c r="U123" s="81"/>
      <c r="V123" s="156"/>
      <c r="W123" s="157"/>
      <c r="AC123" s="91"/>
      <c r="AD123" s="1" t="str">
        <f>IF($P123="","0",VLOOKUP($P123,登録データ!$Q$4:$R$19,2,FALSE))</f>
        <v>0</v>
      </c>
      <c r="AE123" s="1" t="str">
        <f t="shared" si="95"/>
        <v>00</v>
      </c>
      <c r="AF123" s="1" t="str">
        <f t="shared" si="96"/>
        <v/>
      </c>
      <c r="AG123" s="1" t="str">
        <f t="shared" si="91"/>
        <v>000000</v>
      </c>
      <c r="AH123" s="1" t="str">
        <f t="shared" si="92"/>
        <v/>
      </c>
      <c r="AI123" s="1" t="str">
        <f t="shared" si="97"/>
        <v/>
      </c>
      <c r="AJ123" s="219" t="str">
        <f>IF($C123="","",IF($C123="@",0,IF(COUNTIF($C$21:$C$620,$C123)=1,0,1)))</f>
        <v/>
      </c>
      <c r="AK123" s="219" t="str">
        <f>IF($L123="","",IF(OR($L123="北海道",$L123="東京都",$L123="大阪府",$L123="京都府",RIGHT($L123,1)="県"),0,1))</f>
        <v/>
      </c>
      <c r="AM123" s="76" t="str">
        <f>IF(AN123="","",RANK(AN123,$AN$21:$AN$600,1))</f>
        <v/>
      </c>
      <c r="AN123" s="76" t="str">
        <f>IF(V123="","",C123)</f>
        <v/>
      </c>
      <c r="AO123" s="1" t="str">
        <f>IF(AP123="","",RANK(AP123,$AP$21:$AP$600,1))</f>
        <v/>
      </c>
      <c r="AP123" s="76" t="str">
        <f>IF(W123="","",C123)</f>
        <v/>
      </c>
      <c r="AR123" s="76" t="str">
        <f t="shared" ref="AR123" si="146">IF(C123="","",G125)</f>
        <v/>
      </c>
      <c r="AS123" s="76" t="str">
        <f t="shared" ref="AS123" si="147">RIGHT(C123,3)</f>
        <v/>
      </c>
      <c r="AT123" s="76" t="str">
        <f t="shared" ref="AT123" si="148">IF(C123="","",RIGHT("00"&amp;AS123,3))</f>
        <v/>
      </c>
      <c r="AU123" s="76" t="str">
        <f t="shared" ref="AU123" si="149">CONCATENATE(AR123,AT123)</f>
        <v/>
      </c>
    </row>
    <row r="124" spans="2:47">
      <c r="B124" s="125"/>
      <c r="C124" s="165"/>
      <c r="D124" s="170"/>
      <c r="E124" s="175"/>
      <c r="F124" s="171"/>
      <c r="G124" s="213"/>
      <c r="H124" s="214"/>
      <c r="I124" s="215"/>
      <c r="J124" s="170"/>
      <c r="K124" s="171"/>
      <c r="L124" s="170"/>
      <c r="M124" s="175"/>
      <c r="N124" s="171"/>
      <c r="O124" s="48" t="s">
        <v>154</v>
      </c>
      <c r="P124" s="27"/>
      <c r="Q124" s="45"/>
      <c r="R124" s="48" t="str">
        <f t="shared" si="93"/>
        <v/>
      </c>
      <c r="S124" s="45"/>
      <c r="T124" s="48" t="str">
        <f t="shared" si="94"/>
        <v/>
      </c>
      <c r="U124" s="73"/>
      <c r="V124" s="156"/>
      <c r="W124" s="157"/>
      <c r="AC124" s="91"/>
      <c r="AD124" s="1" t="str">
        <f>IF($P124="","0",VLOOKUP($P124,登録データ!$Q$4:$R$19,2,FALSE))</f>
        <v>0</v>
      </c>
      <c r="AE124" s="1" t="str">
        <f t="shared" si="95"/>
        <v>00</v>
      </c>
      <c r="AF124" s="1" t="str">
        <f t="shared" si="96"/>
        <v/>
      </c>
      <c r="AG124" s="1" t="str">
        <f t="shared" si="91"/>
        <v>000000</v>
      </c>
      <c r="AH124" s="1" t="str">
        <f t="shared" si="92"/>
        <v/>
      </c>
      <c r="AI124" s="1" t="str">
        <f t="shared" si="97"/>
        <v/>
      </c>
      <c r="AJ124" s="219"/>
      <c r="AK124" s="219"/>
      <c r="AM124" s="76"/>
      <c r="AN124" s="76"/>
      <c r="AO124" s="76"/>
      <c r="AP124" s="76"/>
      <c r="AR124" s="76"/>
      <c r="AS124" s="76"/>
      <c r="AT124" s="76"/>
      <c r="AU124" s="76"/>
    </row>
    <row r="125" spans="2:47" ht="19.5" thickBot="1">
      <c r="B125" s="210"/>
      <c r="C125" s="166"/>
      <c r="D125" s="172"/>
      <c r="E125" s="176"/>
      <c r="F125" s="173"/>
      <c r="G125" s="216"/>
      <c r="H125" s="217"/>
      <c r="I125" s="218"/>
      <c r="J125" s="172"/>
      <c r="K125" s="173"/>
      <c r="L125" s="172"/>
      <c r="M125" s="176"/>
      <c r="N125" s="173"/>
      <c r="O125" s="9" t="s">
        <v>155</v>
      </c>
      <c r="P125" s="111"/>
      <c r="Q125" s="30"/>
      <c r="R125" s="9" t="str">
        <f t="shared" si="93"/>
        <v/>
      </c>
      <c r="S125" s="30"/>
      <c r="T125" s="9" t="str">
        <f t="shared" si="94"/>
        <v/>
      </c>
      <c r="U125" s="82"/>
      <c r="V125" s="156"/>
      <c r="W125" s="157"/>
      <c r="AC125" s="91"/>
      <c r="AD125" s="1" t="str">
        <f>IF($P125="","0",VLOOKUP($P125,登録データ!$Q$4:$R$19,2,FALSE))</f>
        <v>0</v>
      </c>
      <c r="AE125" s="1" t="str">
        <f t="shared" si="95"/>
        <v>00</v>
      </c>
      <c r="AF125" s="1" t="str">
        <f t="shared" si="96"/>
        <v/>
      </c>
      <c r="AG125" s="1" t="str">
        <f t="shared" si="91"/>
        <v>000000</v>
      </c>
      <c r="AH125" s="1" t="str">
        <f t="shared" si="92"/>
        <v/>
      </c>
      <c r="AI125" s="1" t="str">
        <f t="shared" si="97"/>
        <v/>
      </c>
      <c r="AJ125" s="219"/>
      <c r="AK125" s="219"/>
      <c r="AM125" s="76"/>
      <c r="AN125" s="76"/>
      <c r="AO125" s="76"/>
      <c r="AP125" s="76"/>
      <c r="AR125" s="76"/>
      <c r="AS125" s="76"/>
      <c r="AT125" s="76"/>
      <c r="AU125" s="76"/>
    </row>
    <row r="126" spans="2:47" ht="19.5" thickTop="1">
      <c r="B126" s="209">
        <v>36</v>
      </c>
      <c r="C126" s="164"/>
      <c r="D126" s="168"/>
      <c r="E126" s="174"/>
      <c r="F126" s="169"/>
      <c r="G126" s="168"/>
      <c r="H126" s="174"/>
      <c r="I126" s="169"/>
      <c r="J126" s="168"/>
      <c r="K126" s="169"/>
      <c r="L126" s="168"/>
      <c r="M126" s="174"/>
      <c r="N126" s="169"/>
      <c r="O126" s="20" t="s">
        <v>153</v>
      </c>
      <c r="P126" s="54"/>
      <c r="Q126" s="29"/>
      <c r="R126" s="20" t="str">
        <f t="shared" si="93"/>
        <v/>
      </c>
      <c r="S126" s="29"/>
      <c r="T126" s="20" t="str">
        <f t="shared" si="94"/>
        <v/>
      </c>
      <c r="U126" s="81"/>
      <c r="V126" s="156"/>
      <c r="W126" s="157"/>
      <c r="AC126" s="91"/>
      <c r="AD126" s="1" t="str">
        <f>IF($P126="","0",VLOOKUP($P126,登録データ!$Q$4:$R$19,2,FALSE))</f>
        <v>0</v>
      </c>
      <c r="AE126" s="1" t="str">
        <f t="shared" si="95"/>
        <v>00</v>
      </c>
      <c r="AF126" s="1" t="str">
        <f t="shared" si="96"/>
        <v/>
      </c>
      <c r="AG126" s="1" t="str">
        <f t="shared" si="91"/>
        <v>000000</v>
      </c>
      <c r="AH126" s="1" t="str">
        <f t="shared" si="92"/>
        <v/>
      </c>
      <c r="AI126" s="1" t="str">
        <f t="shared" si="97"/>
        <v/>
      </c>
      <c r="AJ126" s="219" t="str">
        <f>IF($C126="","",IF($C126="@",0,IF(COUNTIF($C$21:$C$620,$C126)=1,0,1)))</f>
        <v/>
      </c>
      <c r="AK126" s="219" t="str">
        <f>IF($L126="","",IF(OR($L126="北海道",$L126="東京都",$L126="大阪府",$L126="京都府",RIGHT($L126,1)="県"),0,1))</f>
        <v/>
      </c>
      <c r="AM126" s="76" t="str">
        <f>IF(AN126="","",RANK(AN126,$AN$21:$AN$600,1))</f>
        <v/>
      </c>
      <c r="AN126" s="76" t="str">
        <f>IF(V126="","",C126)</f>
        <v/>
      </c>
      <c r="AO126" s="1" t="str">
        <f>IF(AP126="","",RANK(AP126,$AP$21:$AP$600,1))</f>
        <v/>
      </c>
      <c r="AP126" s="76" t="str">
        <f>IF(W126="","",C126)</f>
        <v/>
      </c>
      <c r="AR126" s="76" t="str">
        <f t="shared" ref="AR126" si="150">IF(C126="","",G128)</f>
        <v/>
      </c>
      <c r="AS126" s="76" t="str">
        <f t="shared" ref="AS126" si="151">RIGHT(C126,3)</f>
        <v/>
      </c>
      <c r="AT126" s="76" t="str">
        <f t="shared" ref="AT126" si="152">IF(C126="","",RIGHT("00"&amp;AS126,3))</f>
        <v/>
      </c>
      <c r="AU126" s="76" t="str">
        <f t="shared" ref="AU126" si="153">CONCATENATE(AR126,AT126)</f>
        <v/>
      </c>
    </row>
    <row r="127" spans="2:47">
      <c r="B127" s="125"/>
      <c r="C127" s="165"/>
      <c r="D127" s="170"/>
      <c r="E127" s="175"/>
      <c r="F127" s="171"/>
      <c r="G127" s="213"/>
      <c r="H127" s="214"/>
      <c r="I127" s="215"/>
      <c r="J127" s="170"/>
      <c r="K127" s="171"/>
      <c r="L127" s="170"/>
      <c r="M127" s="175"/>
      <c r="N127" s="171"/>
      <c r="O127" s="48" t="s">
        <v>154</v>
      </c>
      <c r="P127" s="27"/>
      <c r="Q127" s="45"/>
      <c r="R127" s="48" t="str">
        <f t="shared" si="93"/>
        <v/>
      </c>
      <c r="S127" s="45"/>
      <c r="T127" s="48" t="str">
        <f t="shared" si="94"/>
        <v/>
      </c>
      <c r="U127" s="73"/>
      <c r="V127" s="156"/>
      <c r="W127" s="157"/>
      <c r="AC127" s="91"/>
      <c r="AD127" s="1" t="str">
        <f>IF($P127="","0",VLOOKUP($P127,登録データ!$Q$4:$R$19,2,FALSE))</f>
        <v>0</v>
      </c>
      <c r="AE127" s="1" t="str">
        <f t="shared" si="95"/>
        <v>00</v>
      </c>
      <c r="AF127" s="1" t="str">
        <f t="shared" si="96"/>
        <v/>
      </c>
      <c r="AG127" s="1" t="str">
        <f t="shared" si="91"/>
        <v>000000</v>
      </c>
      <c r="AH127" s="1" t="str">
        <f t="shared" si="92"/>
        <v/>
      </c>
      <c r="AI127" s="1" t="str">
        <f t="shared" si="97"/>
        <v/>
      </c>
      <c r="AJ127" s="219"/>
      <c r="AK127" s="219"/>
      <c r="AM127" s="76"/>
      <c r="AN127" s="76"/>
      <c r="AO127" s="76"/>
      <c r="AP127" s="76"/>
      <c r="AR127" s="76"/>
      <c r="AS127" s="76"/>
      <c r="AT127" s="76"/>
      <c r="AU127" s="76"/>
    </row>
    <row r="128" spans="2:47" ht="19.5" thickBot="1">
      <c r="B128" s="210"/>
      <c r="C128" s="166"/>
      <c r="D128" s="172"/>
      <c r="E128" s="176"/>
      <c r="F128" s="173"/>
      <c r="G128" s="216"/>
      <c r="H128" s="217"/>
      <c r="I128" s="218"/>
      <c r="J128" s="172"/>
      <c r="K128" s="173"/>
      <c r="L128" s="172"/>
      <c r="M128" s="176"/>
      <c r="N128" s="173"/>
      <c r="O128" s="9" t="s">
        <v>155</v>
      </c>
      <c r="P128" s="111"/>
      <c r="Q128" s="30"/>
      <c r="R128" s="9" t="str">
        <f t="shared" si="93"/>
        <v/>
      </c>
      <c r="S128" s="30"/>
      <c r="T128" s="9" t="str">
        <f t="shared" si="94"/>
        <v/>
      </c>
      <c r="U128" s="82"/>
      <c r="V128" s="156"/>
      <c r="W128" s="157"/>
      <c r="AC128" s="91"/>
      <c r="AD128" s="1" t="str">
        <f>IF($P128="","0",VLOOKUP($P128,登録データ!$Q$4:$R$19,2,FALSE))</f>
        <v>0</v>
      </c>
      <c r="AE128" s="1" t="str">
        <f t="shared" si="95"/>
        <v>00</v>
      </c>
      <c r="AF128" s="1" t="str">
        <f t="shared" si="96"/>
        <v/>
      </c>
      <c r="AG128" s="1" t="str">
        <f t="shared" si="91"/>
        <v>000000</v>
      </c>
      <c r="AH128" s="1" t="str">
        <f t="shared" si="92"/>
        <v/>
      </c>
      <c r="AI128" s="1" t="str">
        <f t="shared" si="97"/>
        <v/>
      </c>
      <c r="AJ128" s="219"/>
      <c r="AK128" s="219"/>
      <c r="AM128" s="76"/>
      <c r="AN128" s="76"/>
      <c r="AO128" s="76"/>
      <c r="AP128" s="76"/>
      <c r="AR128" s="76"/>
      <c r="AS128" s="76"/>
      <c r="AT128" s="76"/>
      <c r="AU128" s="76"/>
    </row>
    <row r="129" spans="2:47" ht="19.5" thickTop="1">
      <c r="B129" s="209">
        <v>37</v>
      </c>
      <c r="C129" s="164"/>
      <c r="D129" s="168"/>
      <c r="E129" s="174"/>
      <c r="F129" s="169"/>
      <c r="G129" s="168"/>
      <c r="H129" s="174"/>
      <c r="I129" s="169"/>
      <c r="J129" s="168"/>
      <c r="K129" s="169"/>
      <c r="L129" s="168"/>
      <c r="M129" s="174"/>
      <c r="N129" s="169"/>
      <c r="O129" s="20" t="s">
        <v>153</v>
      </c>
      <c r="P129" s="54"/>
      <c r="Q129" s="29"/>
      <c r="R129" s="20" t="str">
        <f t="shared" si="93"/>
        <v/>
      </c>
      <c r="S129" s="29"/>
      <c r="T129" s="20" t="str">
        <f t="shared" si="94"/>
        <v/>
      </c>
      <c r="U129" s="81"/>
      <c r="V129" s="156"/>
      <c r="W129" s="157"/>
      <c r="AC129" s="91"/>
      <c r="AD129" s="1" t="str">
        <f>IF($P129="","0",VLOOKUP($P129,登録データ!$Q$4:$R$19,2,FALSE))</f>
        <v>0</v>
      </c>
      <c r="AE129" s="1" t="str">
        <f t="shared" si="95"/>
        <v>00</v>
      </c>
      <c r="AF129" s="1" t="str">
        <f t="shared" si="96"/>
        <v/>
      </c>
      <c r="AG129" s="1" t="str">
        <f t="shared" si="91"/>
        <v>000000</v>
      </c>
      <c r="AH129" s="1" t="str">
        <f t="shared" si="92"/>
        <v/>
      </c>
      <c r="AI129" s="1" t="str">
        <f t="shared" si="97"/>
        <v/>
      </c>
      <c r="AJ129" s="219" t="str">
        <f>IF($C129="","",IF($C129="@",0,IF(COUNTIF($C$21:$C$620,$C129)=1,0,1)))</f>
        <v/>
      </c>
      <c r="AK129" s="219" t="str">
        <f>IF($L129="","",IF(OR($L129="北海道",$L129="東京都",$L129="大阪府",$L129="京都府",RIGHT($L129,1)="県"),0,1))</f>
        <v/>
      </c>
      <c r="AM129" s="76" t="str">
        <f>IF(AN129="","",RANK(AN129,$AN$21:$AN$600,1))</f>
        <v/>
      </c>
      <c r="AN129" s="76" t="str">
        <f>IF(V129="","",C129)</f>
        <v/>
      </c>
      <c r="AO129" s="1" t="str">
        <f>IF(AP129="","",RANK(AP129,$AP$21:$AP$600,1))</f>
        <v/>
      </c>
      <c r="AP129" s="76" t="str">
        <f>IF(W129="","",C129)</f>
        <v/>
      </c>
      <c r="AR129" s="76" t="str">
        <f t="shared" ref="AR129" si="154">IF(C129="","",G131)</f>
        <v/>
      </c>
      <c r="AS129" s="76" t="str">
        <f t="shared" ref="AS129" si="155">RIGHT(C129,3)</f>
        <v/>
      </c>
      <c r="AT129" s="76" t="str">
        <f t="shared" ref="AT129" si="156">IF(C129="","",RIGHT("00"&amp;AS129,3))</f>
        <v/>
      </c>
      <c r="AU129" s="76" t="str">
        <f t="shared" ref="AU129" si="157">CONCATENATE(AR129,AT129)</f>
        <v/>
      </c>
    </row>
    <row r="130" spans="2:47">
      <c r="B130" s="125"/>
      <c r="C130" s="165"/>
      <c r="D130" s="170"/>
      <c r="E130" s="175"/>
      <c r="F130" s="171"/>
      <c r="G130" s="213"/>
      <c r="H130" s="214"/>
      <c r="I130" s="215"/>
      <c r="J130" s="170"/>
      <c r="K130" s="171"/>
      <c r="L130" s="170"/>
      <c r="M130" s="175"/>
      <c r="N130" s="171"/>
      <c r="O130" s="48" t="s">
        <v>154</v>
      </c>
      <c r="P130" s="27"/>
      <c r="Q130" s="45"/>
      <c r="R130" s="48" t="str">
        <f t="shared" si="93"/>
        <v/>
      </c>
      <c r="S130" s="45"/>
      <c r="T130" s="48" t="str">
        <f t="shared" si="94"/>
        <v/>
      </c>
      <c r="U130" s="73"/>
      <c r="V130" s="156"/>
      <c r="W130" s="157"/>
      <c r="AC130" s="91"/>
      <c r="AD130" s="1" t="str">
        <f>IF($P130="","0",VLOOKUP($P130,登録データ!$Q$4:$R$19,2,FALSE))</f>
        <v>0</v>
      </c>
      <c r="AE130" s="1" t="str">
        <f t="shared" si="95"/>
        <v>00</v>
      </c>
      <c r="AF130" s="1" t="str">
        <f t="shared" si="96"/>
        <v/>
      </c>
      <c r="AG130" s="1" t="str">
        <f t="shared" si="91"/>
        <v>000000</v>
      </c>
      <c r="AH130" s="1" t="str">
        <f t="shared" si="92"/>
        <v/>
      </c>
      <c r="AI130" s="1" t="str">
        <f t="shared" si="97"/>
        <v/>
      </c>
      <c r="AJ130" s="219"/>
      <c r="AK130" s="219"/>
      <c r="AM130" s="76"/>
      <c r="AN130" s="76"/>
      <c r="AO130" s="76"/>
      <c r="AP130" s="76"/>
      <c r="AR130" s="76"/>
      <c r="AS130" s="76"/>
      <c r="AT130" s="76"/>
      <c r="AU130" s="76"/>
    </row>
    <row r="131" spans="2:47" ht="19.5" thickBot="1">
      <c r="B131" s="210"/>
      <c r="C131" s="166"/>
      <c r="D131" s="172"/>
      <c r="E131" s="176"/>
      <c r="F131" s="173"/>
      <c r="G131" s="216"/>
      <c r="H131" s="217"/>
      <c r="I131" s="218"/>
      <c r="J131" s="172"/>
      <c r="K131" s="173"/>
      <c r="L131" s="172"/>
      <c r="M131" s="176"/>
      <c r="N131" s="173"/>
      <c r="O131" s="9" t="s">
        <v>155</v>
      </c>
      <c r="P131" s="111"/>
      <c r="Q131" s="30"/>
      <c r="R131" s="9" t="str">
        <f t="shared" si="93"/>
        <v/>
      </c>
      <c r="S131" s="30"/>
      <c r="T131" s="9" t="str">
        <f t="shared" si="94"/>
        <v/>
      </c>
      <c r="U131" s="82"/>
      <c r="V131" s="156"/>
      <c r="W131" s="157"/>
      <c r="AC131" s="91"/>
      <c r="AD131" s="1" t="str">
        <f>IF($P131="","0",VLOOKUP($P131,登録データ!$Q$4:$R$19,2,FALSE))</f>
        <v>0</v>
      </c>
      <c r="AE131" s="1" t="str">
        <f t="shared" si="95"/>
        <v>00</v>
      </c>
      <c r="AF131" s="1" t="str">
        <f t="shared" si="96"/>
        <v/>
      </c>
      <c r="AG131" s="1" t="str">
        <f t="shared" si="91"/>
        <v>000000</v>
      </c>
      <c r="AH131" s="1" t="str">
        <f t="shared" si="92"/>
        <v/>
      </c>
      <c r="AI131" s="1" t="str">
        <f t="shared" si="97"/>
        <v/>
      </c>
      <c r="AJ131" s="219"/>
      <c r="AK131" s="219"/>
      <c r="AM131" s="76"/>
      <c r="AN131" s="76"/>
      <c r="AO131" s="76"/>
      <c r="AP131" s="76"/>
      <c r="AR131" s="76"/>
      <c r="AS131" s="76"/>
      <c r="AT131" s="76"/>
      <c r="AU131" s="76"/>
    </row>
    <row r="132" spans="2:47" ht="19.5" thickTop="1">
      <c r="B132" s="209">
        <v>38</v>
      </c>
      <c r="C132" s="164"/>
      <c r="D132" s="168"/>
      <c r="E132" s="174"/>
      <c r="F132" s="169"/>
      <c r="G132" s="168"/>
      <c r="H132" s="174"/>
      <c r="I132" s="169"/>
      <c r="J132" s="168"/>
      <c r="K132" s="169"/>
      <c r="L132" s="168"/>
      <c r="M132" s="174"/>
      <c r="N132" s="169"/>
      <c r="O132" s="20" t="s">
        <v>153</v>
      </c>
      <c r="P132" s="54"/>
      <c r="Q132" s="29"/>
      <c r="R132" s="20" t="str">
        <f t="shared" si="93"/>
        <v/>
      </c>
      <c r="S132" s="29"/>
      <c r="T132" s="20" t="str">
        <f t="shared" si="94"/>
        <v/>
      </c>
      <c r="U132" s="81"/>
      <c r="V132" s="156"/>
      <c r="W132" s="157"/>
      <c r="AC132" s="91"/>
      <c r="AD132" s="1" t="str">
        <f>IF($P132="","0",VLOOKUP($P132,登録データ!$Q$4:$R$19,2,FALSE))</f>
        <v>0</v>
      </c>
      <c r="AE132" s="1" t="str">
        <f t="shared" si="95"/>
        <v>00</v>
      </c>
      <c r="AF132" s="1" t="str">
        <f t="shared" si="96"/>
        <v/>
      </c>
      <c r="AG132" s="1" t="str">
        <f t="shared" si="91"/>
        <v>000000</v>
      </c>
      <c r="AH132" s="1" t="str">
        <f t="shared" si="92"/>
        <v/>
      </c>
      <c r="AI132" s="1" t="str">
        <f t="shared" si="97"/>
        <v/>
      </c>
      <c r="AJ132" s="219" t="str">
        <f>IF($C132="","",IF($C132="@",0,IF(COUNTIF($C$21:$C$620,$C132)=1,0,1)))</f>
        <v/>
      </c>
      <c r="AK132" s="219" t="str">
        <f>IF($L132="","",IF(OR($L132="北海道",$L132="東京都",$L132="大阪府",$L132="京都府",RIGHT($L132,1)="県"),0,1))</f>
        <v/>
      </c>
      <c r="AM132" s="76" t="str">
        <f>IF(AN132="","",RANK(AN132,$AN$21:$AN$600,1))</f>
        <v/>
      </c>
      <c r="AN132" s="76" t="str">
        <f>IF(V132="","",C132)</f>
        <v/>
      </c>
      <c r="AO132" s="1" t="str">
        <f>IF(AP132="","",RANK(AP132,$AP$21:$AP$600,1))</f>
        <v/>
      </c>
      <c r="AP132" s="76" t="str">
        <f>IF(W132="","",C132)</f>
        <v/>
      </c>
      <c r="AR132" s="76" t="str">
        <f t="shared" ref="AR132" si="158">IF(C132="","",G134)</f>
        <v/>
      </c>
      <c r="AS132" s="76" t="str">
        <f t="shared" ref="AS132" si="159">RIGHT(C132,3)</f>
        <v/>
      </c>
      <c r="AT132" s="76" t="str">
        <f t="shared" ref="AT132" si="160">IF(C132="","",RIGHT("00"&amp;AS132,3))</f>
        <v/>
      </c>
      <c r="AU132" s="76" t="str">
        <f t="shared" ref="AU132" si="161">CONCATENATE(AR132,AT132)</f>
        <v/>
      </c>
    </row>
    <row r="133" spans="2:47">
      <c r="B133" s="125"/>
      <c r="C133" s="165"/>
      <c r="D133" s="170"/>
      <c r="E133" s="175"/>
      <c r="F133" s="171"/>
      <c r="G133" s="213"/>
      <c r="H133" s="214"/>
      <c r="I133" s="215"/>
      <c r="J133" s="170"/>
      <c r="K133" s="171"/>
      <c r="L133" s="170"/>
      <c r="M133" s="175"/>
      <c r="N133" s="171"/>
      <c r="O133" s="48" t="s">
        <v>154</v>
      </c>
      <c r="P133" s="27"/>
      <c r="Q133" s="45"/>
      <c r="R133" s="48" t="str">
        <f t="shared" si="93"/>
        <v/>
      </c>
      <c r="S133" s="45"/>
      <c r="T133" s="48" t="str">
        <f t="shared" si="94"/>
        <v/>
      </c>
      <c r="U133" s="73"/>
      <c r="V133" s="156"/>
      <c r="W133" s="157"/>
      <c r="AC133" s="91"/>
      <c r="AD133" s="1" t="str">
        <f>IF($P133="","0",VLOOKUP($P133,登録データ!$Q$4:$R$19,2,FALSE))</f>
        <v>0</v>
      </c>
      <c r="AE133" s="1" t="str">
        <f t="shared" si="95"/>
        <v>00</v>
      </c>
      <c r="AF133" s="1" t="str">
        <f t="shared" si="96"/>
        <v/>
      </c>
      <c r="AG133" s="1" t="str">
        <f t="shared" si="91"/>
        <v>000000</v>
      </c>
      <c r="AH133" s="1" t="str">
        <f t="shared" si="92"/>
        <v/>
      </c>
      <c r="AI133" s="1" t="str">
        <f t="shared" si="97"/>
        <v/>
      </c>
      <c r="AJ133" s="219"/>
      <c r="AK133" s="219"/>
      <c r="AM133" s="76"/>
      <c r="AN133" s="76"/>
      <c r="AO133" s="76"/>
      <c r="AP133" s="76"/>
      <c r="AR133" s="76"/>
      <c r="AS133" s="76"/>
      <c r="AT133" s="76"/>
      <c r="AU133" s="76"/>
    </row>
    <row r="134" spans="2:47" ht="19.5" thickBot="1">
      <c r="B134" s="210"/>
      <c r="C134" s="166"/>
      <c r="D134" s="172"/>
      <c r="E134" s="176"/>
      <c r="F134" s="173"/>
      <c r="G134" s="216"/>
      <c r="H134" s="217"/>
      <c r="I134" s="218"/>
      <c r="J134" s="172"/>
      <c r="K134" s="173"/>
      <c r="L134" s="172"/>
      <c r="M134" s="176"/>
      <c r="N134" s="173"/>
      <c r="O134" s="9" t="s">
        <v>155</v>
      </c>
      <c r="P134" s="111"/>
      <c r="Q134" s="30"/>
      <c r="R134" s="9" t="str">
        <f t="shared" si="93"/>
        <v/>
      </c>
      <c r="S134" s="30"/>
      <c r="T134" s="9" t="str">
        <f t="shared" si="94"/>
        <v/>
      </c>
      <c r="U134" s="82"/>
      <c r="V134" s="156"/>
      <c r="W134" s="157"/>
      <c r="AC134" s="91"/>
      <c r="AD134" s="1" t="str">
        <f>IF($P134="","0",VLOOKUP($P134,登録データ!$Q$4:$R$19,2,FALSE))</f>
        <v>0</v>
      </c>
      <c r="AE134" s="1" t="str">
        <f t="shared" si="95"/>
        <v>00</v>
      </c>
      <c r="AF134" s="1" t="str">
        <f t="shared" si="96"/>
        <v/>
      </c>
      <c r="AG134" s="1" t="str">
        <f t="shared" si="91"/>
        <v>000000</v>
      </c>
      <c r="AH134" s="1" t="str">
        <f t="shared" si="92"/>
        <v/>
      </c>
      <c r="AI134" s="1" t="str">
        <f t="shared" si="97"/>
        <v/>
      </c>
      <c r="AJ134" s="219"/>
      <c r="AK134" s="219"/>
      <c r="AM134" s="76"/>
      <c r="AN134" s="76"/>
      <c r="AO134" s="76"/>
      <c r="AP134" s="76"/>
      <c r="AR134" s="76"/>
      <c r="AS134" s="76"/>
      <c r="AT134" s="76"/>
      <c r="AU134" s="76"/>
    </row>
    <row r="135" spans="2:47" ht="19.5" thickTop="1">
      <c r="B135" s="209">
        <v>39</v>
      </c>
      <c r="C135" s="164"/>
      <c r="D135" s="168"/>
      <c r="E135" s="174"/>
      <c r="F135" s="169"/>
      <c r="G135" s="168"/>
      <c r="H135" s="174"/>
      <c r="I135" s="169"/>
      <c r="J135" s="168"/>
      <c r="K135" s="169"/>
      <c r="L135" s="168"/>
      <c r="M135" s="174"/>
      <c r="N135" s="169"/>
      <c r="O135" s="20" t="s">
        <v>153</v>
      </c>
      <c r="P135" s="54"/>
      <c r="Q135" s="29"/>
      <c r="R135" s="20" t="str">
        <f t="shared" si="93"/>
        <v/>
      </c>
      <c r="S135" s="29"/>
      <c r="T135" s="20" t="str">
        <f t="shared" si="94"/>
        <v/>
      </c>
      <c r="U135" s="81"/>
      <c r="V135" s="156"/>
      <c r="W135" s="157"/>
      <c r="AC135" s="91"/>
      <c r="AD135" s="1" t="str">
        <f>IF($P135="","0",VLOOKUP($P135,登録データ!$Q$4:$R$19,2,FALSE))</f>
        <v>0</v>
      </c>
      <c r="AE135" s="1" t="str">
        <f t="shared" si="95"/>
        <v>00</v>
      </c>
      <c r="AF135" s="1" t="str">
        <f t="shared" si="96"/>
        <v/>
      </c>
      <c r="AG135" s="1" t="str">
        <f t="shared" si="91"/>
        <v>000000</v>
      </c>
      <c r="AH135" s="1" t="str">
        <f t="shared" si="92"/>
        <v/>
      </c>
      <c r="AI135" s="1" t="str">
        <f t="shared" si="97"/>
        <v/>
      </c>
      <c r="AJ135" s="219" t="str">
        <f>IF($C135="","",IF($C135="@",0,IF(COUNTIF($C$21:$C$620,$C135)=1,0,1)))</f>
        <v/>
      </c>
      <c r="AK135" s="219" t="str">
        <f>IF($L135="","",IF(OR($L135="北海道",$L135="東京都",$L135="大阪府",$L135="京都府",RIGHT($L135,1)="県"),0,1))</f>
        <v/>
      </c>
      <c r="AM135" s="76" t="str">
        <f>IF(AN135="","",RANK(AN135,$AN$21:$AN$600,1))</f>
        <v/>
      </c>
      <c r="AN135" s="76" t="str">
        <f>IF(V135="","",C135)</f>
        <v/>
      </c>
      <c r="AO135" s="1" t="str">
        <f>IF(AP135="","",RANK(AP135,$AP$21:$AP$600,1))</f>
        <v/>
      </c>
      <c r="AP135" s="76" t="str">
        <f>IF(W135="","",C135)</f>
        <v/>
      </c>
      <c r="AR135" s="76" t="str">
        <f t="shared" ref="AR135" si="162">IF(C135="","",G137)</f>
        <v/>
      </c>
      <c r="AS135" s="76" t="str">
        <f t="shared" ref="AS135" si="163">RIGHT(C135,3)</f>
        <v/>
      </c>
      <c r="AT135" s="76" t="str">
        <f t="shared" ref="AT135" si="164">IF(C135="","",RIGHT("00"&amp;AS135,3))</f>
        <v/>
      </c>
      <c r="AU135" s="76" t="str">
        <f t="shared" ref="AU135" si="165">CONCATENATE(AR135,AT135)</f>
        <v/>
      </c>
    </row>
    <row r="136" spans="2:47">
      <c r="B136" s="125"/>
      <c r="C136" s="165"/>
      <c r="D136" s="170"/>
      <c r="E136" s="175"/>
      <c r="F136" s="171"/>
      <c r="G136" s="213"/>
      <c r="H136" s="214"/>
      <c r="I136" s="215"/>
      <c r="J136" s="170"/>
      <c r="K136" s="171"/>
      <c r="L136" s="170"/>
      <c r="M136" s="175"/>
      <c r="N136" s="171"/>
      <c r="O136" s="48" t="s">
        <v>154</v>
      </c>
      <c r="P136" s="27"/>
      <c r="Q136" s="45"/>
      <c r="R136" s="48" t="str">
        <f t="shared" si="93"/>
        <v/>
      </c>
      <c r="S136" s="45"/>
      <c r="T136" s="48" t="str">
        <f t="shared" si="94"/>
        <v/>
      </c>
      <c r="U136" s="73"/>
      <c r="V136" s="156"/>
      <c r="W136" s="157"/>
      <c r="AC136" s="91"/>
      <c r="AD136" s="1" t="str">
        <f>IF($P136="","0",VLOOKUP($P136,登録データ!$Q$4:$R$19,2,FALSE))</f>
        <v>0</v>
      </c>
      <c r="AE136" s="1" t="str">
        <f t="shared" si="95"/>
        <v>00</v>
      </c>
      <c r="AF136" s="1" t="str">
        <f t="shared" si="96"/>
        <v/>
      </c>
      <c r="AG136" s="1" t="str">
        <f t="shared" si="91"/>
        <v>000000</v>
      </c>
      <c r="AH136" s="1" t="str">
        <f t="shared" si="92"/>
        <v/>
      </c>
      <c r="AI136" s="1" t="str">
        <f t="shared" si="97"/>
        <v/>
      </c>
      <c r="AJ136" s="219"/>
      <c r="AK136" s="219"/>
      <c r="AM136" s="76"/>
      <c r="AN136" s="76"/>
      <c r="AO136" s="76"/>
      <c r="AP136" s="76"/>
      <c r="AR136" s="76"/>
      <c r="AS136" s="76"/>
      <c r="AT136" s="76"/>
      <c r="AU136" s="76"/>
    </row>
    <row r="137" spans="2:47" ht="19.5" thickBot="1">
      <c r="B137" s="210"/>
      <c r="C137" s="166"/>
      <c r="D137" s="172"/>
      <c r="E137" s="176"/>
      <c r="F137" s="173"/>
      <c r="G137" s="216"/>
      <c r="H137" s="217"/>
      <c r="I137" s="218"/>
      <c r="J137" s="172"/>
      <c r="K137" s="173"/>
      <c r="L137" s="172"/>
      <c r="M137" s="176"/>
      <c r="N137" s="173"/>
      <c r="O137" s="9" t="s">
        <v>155</v>
      </c>
      <c r="P137" s="111"/>
      <c r="Q137" s="30"/>
      <c r="R137" s="9" t="str">
        <f t="shared" si="93"/>
        <v/>
      </c>
      <c r="S137" s="30"/>
      <c r="T137" s="9" t="str">
        <f t="shared" si="94"/>
        <v/>
      </c>
      <c r="U137" s="82"/>
      <c r="V137" s="156"/>
      <c r="W137" s="157"/>
      <c r="AC137" s="91"/>
      <c r="AD137" s="1" t="str">
        <f>IF($P137="","0",VLOOKUP($P137,登録データ!$Q$4:$R$19,2,FALSE))</f>
        <v>0</v>
      </c>
      <c r="AE137" s="1" t="str">
        <f t="shared" si="95"/>
        <v>00</v>
      </c>
      <c r="AF137" s="1" t="str">
        <f t="shared" si="96"/>
        <v/>
      </c>
      <c r="AG137" s="1" t="str">
        <f t="shared" si="91"/>
        <v>000000</v>
      </c>
      <c r="AH137" s="1" t="str">
        <f t="shared" si="92"/>
        <v/>
      </c>
      <c r="AI137" s="1" t="str">
        <f t="shared" si="97"/>
        <v/>
      </c>
      <c r="AJ137" s="219"/>
      <c r="AK137" s="219"/>
      <c r="AM137" s="76"/>
      <c r="AN137" s="76"/>
      <c r="AO137" s="76"/>
      <c r="AP137" s="76"/>
      <c r="AR137" s="76"/>
      <c r="AS137" s="76"/>
      <c r="AT137" s="76"/>
      <c r="AU137" s="76"/>
    </row>
    <row r="138" spans="2:47" ht="19.5" thickTop="1">
      <c r="B138" s="209">
        <v>40</v>
      </c>
      <c r="C138" s="164"/>
      <c r="D138" s="168"/>
      <c r="E138" s="174"/>
      <c r="F138" s="169"/>
      <c r="G138" s="168"/>
      <c r="H138" s="174"/>
      <c r="I138" s="169"/>
      <c r="J138" s="168"/>
      <c r="K138" s="169"/>
      <c r="L138" s="168"/>
      <c r="M138" s="174"/>
      <c r="N138" s="169"/>
      <c r="O138" s="20" t="s">
        <v>153</v>
      </c>
      <c r="P138" s="54"/>
      <c r="Q138" s="29"/>
      <c r="R138" s="20" t="str">
        <f t="shared" si="93"/>
        <v/>
      </c>
      <c r="S138" s="29"/>
      <c r="T138" s="20" t="str">
        <f t="shared" si="94"/>
        <v/>
      </c>
      <c r="U138" s="81"/>
      <c r="V138" s="156"/>
      <c r="W138" s="157"/>
      <c r="AC138" s="91"/>
      <c r="AD138" s="1" t="str">
        <f>IF($P138="","0",VLOOKUP($P138,登録データ!$Q$4:$R$19,2,FALSE))</f>
        <v>0</v>
      </c>
      <c r="AE138" s="1" t="str">
        <f t="shared" si="95"/>
        <v>00</v>
      </c>
      <c r="AF138" s="1" t="str">
        <f t="shared" si="96"/>
        <v/>
      </c>
      <c r="AG138" s="1" t="str">
        <f t="shared" si="91"/>
        <v>000000</v>
      </c>
      <c r="AH138" s="1" t="str">
        <f t="shared" si="92"/>
        <v/>
      </c>
      <c r="AI138" s="1" t="str">
        <f t="shared" si="97"/>
        <v/>
      </c>
      <c r="AJ138" s="219" t="str">
        <f>IF($C138="","",IF($C138="@",0,IF(COUNTIF($C$21:$C$620,$C138)=1,0,1)))</f>
        <v/>
      </c>
      <c r="AK138" s="219" t="str">
        <f>IF($L138="","",IF(OR($L138="北海道",$L138="東京都",$L138="大阪府",$L138="京都府",RIGHT($L138,1)="県"),0,1))</f>
        <v/>
      </c>
      <c r="AM138" s="76" t="str">
        <f>IF(AN138="","",RANK(AN138,$AN$21:$AN$600,1))</f>
        <v/>
      </c>
      <c r="AN138" s="76" t="str">
        <f>IF(V138="","",C138)</f>
        <v/>
      </c>
      <c r="AO138" s="1" t="str">
        <f>IF(AP138="","",RANK(AP138,$AP$21:$AP$600,1))</f>
        <v/>
      </c>
      <c r="AP138" s="76" t="str">
        <f>IF(W138="","",C138)</f>
        <v/>
      </c>
      <c r="AR138" s="76" t="str">
        <f t="shared" ref="AR138" si="166">IF(C138="","",G140)</f>
        <v/>
      </c>
      <c r="AS138" s="76" t="str">
        <f t="shared" ref="AS138" si="167">RIGHT(C138,3)</f>
        <v/>
      </c>
      <c r="AT138" s="76" t="str">
        <f t="shared" ref="AT138" si="168">IF(C138="","",RIGHT("00"&amp;AS138,3))</f>
        <v/>
      </c>
      <c r="AU138" s="76" t="str">
        <f t="shared" ref="AU138" si="169">CONCATENATE(AR138,AT138)</f>
        <v/>
      </c>
    </row>
    <row r="139" spans="2:47">
      <c r="B139" s="125"/>
      <c r="C139" s="165"/>
      <c r="D139" s="170"/>
      <c r="E139" s="175"/>
      <c r="F139" s="171"/>
      <c r="G139" s="213"/>
      <c r="H139" s="214"/>
      <c r="I139" s="215"/>
      <c r="J139" s="170"/>
      <c r="K139" s="171"/>
      <c r="L139" s="170"/>
      <c r="M139" s="175"/>
      <c r="N139" s="171"/>
      <c r="O139" s="48" t="s">
        <v>154</v>
      </c>
      <c r="P139" s="27"/>
      <c r="Q139" s="45"/>
      <c r="R139" s="48" t="str">
        <f t="shared" si="93"/>
        <v/>
      </c>
      <c r="S139" s="45"/>
      <c r="T139" s="48" t="str">
        <f t="shared" si="94"/>
        <v/>
      </c>
      <c r="U139" s="73"/>
      <c r="V139" s="156"/>
      <c r="W139" s="157"/>
      <c r="AC139" s="91"/>
      <c r="AD139" s="1" t="str">
        <f>IF($P139="","0",VLOOKUP($P139,登録データ!$Q$4:$R$19,2,FALSE))</f>
        <v>0</v>
      </c>
      <c r="AE139" s="1" t="str">
        <f t="shared" si="95"/>
        <v>00</v>
      </c>
      <c r="AF139" s="1" t="str">
        <f t="shared" si="96"/>
        <v/>
      </c>
      <c r="AG139" s="1" t="str">
        <f t="shared" si="91"/>
        <v>000000</v>
      </c>
      <c r="AH139" s="1" t="str">
        <f t="shared" si="92"/>
        <v/>
      </c>
      <c r="AI139" s="1" t="str">
        <f t="shared" si="97"/>
        <v/>
      </c>
      <c r="AJ139" s="219"/>
      <c r="AK139" s="219"/>
      <c r="AM139" s="76"/>
      <c r="AN139" s="76"/>
      <c r="AO139" s="76"/>
      <c r="AP139" s="76"/>
      <c r="AR139" s="76"/>
      <c r="AS139" s="76"/>
      <c r="AT139" s="76"/>
      <c r="AU139" s="76"/>
    </row>
    <row r="140" spans="2:47" ht="19.5" thickBot="1">
      <c r="B140" s="210"/>
      <c r="C140" s="166"/>
      <c r="D140" s="172"/>
      <c r="E140" s="176"/>
      <c r="F140" s="173"/>
      <c r="G140" s="216"/>
      <c r="H140" s="217"/>
      <c r="I140" s="218"/>
      <c r="J140" s="172"/>
      <c r="K140" s="173"/>
      <c r="L140" s="172"/>
      <c r="M140" s="176"/>
      <c r="N140" s="173"/>
      <c r="O140" s="9" t="s">
        <v>155</v>
      </c>
      <c r="P140" s="111"/>
      <c r="Q140" s="30"/>
      <c r="R140" s="9" t="str">
        <f t="shared" si="93"/>
        <v/>
      </c>
      <c r="S140" s="30"/>
      <c r="T140" s="9" t="str">
        <f t="shared" si="94"/>
        <v/>
      </c>
      <c r="U140" s="82"/>
      <c r="V140" s="156"/>
      <c r="W140" s="157"/>
      <c r="AC140" s="91"/>
      <c r="AD140" s="1" t="str">
        <f>IF($P140="","0",VLOOKUP($P140,登録データ!$Q$4:$R$19,2,FALSE))</f>
        <v>0</v>
      </c>
      <c r="AE140" s="1" t="str">
        <f t="shared" si="95"/>
        <v>00</v>
      </c>
      <c r="AF140" s="1" t="str">
        <f t="shared" si="96"/>
        <v/>
      </c>
      <c r="AG140" s="1" t="str">
        <f t="shared" si="91"/>
        <v>000000</v>
      </c>
      <c r="AH140" s="1" t="str">
        <f t="shared" si="92"/>
        <v/>
      </c>
      <c r="AI140" s="1" t="str">
        <f t="shared" si="97"/>
        <v/>
      </c>
      <c r="AJ140" s="219"/>
      <c r="AK140" s="219"/>
      <c r="AM140" s="76"/>
      <c r="AN140" s="76"/>
      <c r="AO140" s="76"/>
      <c r="AP140" s="76"/>
      <c r="AR140" s="76"/>
      <c r="AS140" s="76"/>
      <c r="AT140" s="76"/>
      <c r="AU140" s="76"/>
    </row>
    <row r="141" spans="2:47" ht="19.5" thickTop="1">
      <c r="B141" s="209">
        <v>41</v>
      </c>
      <c r="C141" s="164"/>
      <c r="D141" s="168"/>
      <c r="E141" s="174"/>
      <c r="F141" s="169"/>
      <c r="G141" s="168"/>
      <c r="H141" s="174"/>
      <c r="I141" s="169"/>
      <c r="J141" s="168"/>
      <c r="K141" s="169"/>
      <c r="L141" s="168"/>
      <c r="M141" s="174"/>
      <c r="N141" s="169"/>
      <c r="O141" s="20" t="s">
        <v>153</v>
      </c>
      <c r="P141" s="54"/>
      <c r="Q141" s="29"/>
      <c r="R141" s="20" t="str">
        <f t="shared" si="93"/>
        <v/>
      </c>
      <c r="S141" s="29"/>
      <c r="T141" s="20" t="str">
        <f t="shared" si="94"/>
        <v/>
      </c>
      <c r="U141" s="81"/>
      <c r="V141" s="156"/>
      <c r="W141" s="157"/>
      <c r="AC141" s="91"/>
      <c r="AD141" s="1" t="str">
        <f>IF($P141="","0",VLOOKUP($P141,登録データ!$Q$4:$R$19,2,FALSE))</f>
        <v>0</v>
      </c>
      <c r="AE141" s="1" t="str">
        <f t="shared" si="95"/>
        <v>00</v>
      </c>
      <c r="AF141" s="1" t="str">
        <f t="shared" si="96"/>
        <v/>
      </c>
      <c r="AG141" s="1" t="str">
        <f t="shared" si="91"/>
        <v>000000</v>
      </c>
      <c r="AH141" s="1" t="str">
        <f t="shared" si="92"/>
        <v/>
      </c>
      <c r="AI141" s="1" t="str">
        <f t="shared" si="97"/>
        <v/>
      </c>
      <c r="AJ141" s="219" t="str">
        <f>IF($C141="","",IF($C141="@",0,IF(COUNTIF($C$21:$C$620,$C141)=1,0,1)))</f>
        <v/>
      </c>
      <c r="AK141" s="219" t="str">
        <f>IF($L141="","",IF(OR($L141="北海道",$L141="東京都",$L141="大阪府",$L141="京都府",RIGHT($L141,1)="県"),0,1))</f>
        <v/>
      </c>
      <c r="AM141" s="76" t="str">
        <f>IF(AN141="","",RANK(AN141,$AN$21:$AN$600,1))</f>
        <v/>
      </c>
      <c r="AN141" s="76" t="str">
        <f>IF(V141="","",C141)</f>
        <v/>
      </c>
      <c r="AO141" s="1" t="str">
        <f>IF(AP141="","",RANK(AP141,$AP$21:$AP$600,1))</f>
        <v/>
      </c>
      <c r="AP141" s="76" t="str">
        <f>IF(W141="","",C141)</f>
        <v/>
      </c>
      <c r="AR141" s="76" t="str">
        <f t="shared" ref="AR141" si="170">IF(C141="","",G143)</f>
        <v/>
      </c>
      <c r="AS141" s="76" t="str">
        <f t="shared" ref="AS141" si="171">RIGHT(C141,3)</f>
        <v/>
      </c>
      <c r="AT141" s="76" t="str">
        <f t="shared" ref="AT141" si="172">IF(C141="","",RIGHT("00"&amp;AS141,3))</f>
        <v/>
      </c>
      <c r="AU141" s="76" t="str">
        <f t="shared" ref="AU141" si="173">CONCATENATE(AR141,AT141)</f>
        <v/>
      </c>
    </row>
    <row r="142" spans="2:47">
      <c r="B142" s="125"/>
      <c r="C142" s="165"/>
      <c r="D142" s="170"/>
      <c r="E142" s="175"/>
      <c r="F142" s="171"/>
      <c r="G142" s="213"/>
      <c r="H142" s="214"/>
      <c r="I142" s="215"/>
      <c r="J142" s="170"/>
      <c r="K142" s="171"/>
      <c r="L142" s="170"/>
      <c r="M142" s="175"/>
      <c r="N142" s="171"/>
      <c r="O142" s="48" t="s">
        <v>154</v>
      </c>
      <c r="P142" s="27"/>
      <c r="Q142" s="45"/>
      <c r="R142" s="48" t="str">
        <f t="shared" si="93"/>
        <v/>
      </c>
      <c r="S142" s="45"/>
      <c r="T142" s="48" t="str">
        <f t="shared" si="94"/>
        <v/>
      </c>
      <c r="U142" s="73"/>
      <c r="V142" s="156"/>
      <c r="W142" s="157"/>
      <c r="AC142" s="91"/>
      <c r="AD142" s="1" t="str">
        <f>IF($P142="","0",VLOOKUP($P142,登録データ!$Q$4:$R$19,2,FALSE))</f>
        <v>0</v>
      </c>
      <c r="AE142" s="1" t="str">
        <f t="shared" si="95"/>
        <v>00</v>
      </c>
      <c r="AF142" s="1" t="str">
        <f t="shared" si="96"/>
        <v/>
      </c>
      <c r="AG142" s="1" t="str">
        <f t="shared" si="91"/>
        <v>000000</v>
      </c>
      <c r="AH142" s="1" t="str">
        <f t="shared" si="92"/>
        <v/>
      </c>
      <c r="AI142" s="1" t="str">
        <f t="shared" si="97"/>
        <v/>
      </c>
      <c r="AJ142" s="219"/>
      <c r="AK142" s="219"/>
      <c r="AM142" s="76"/>
      <c r="AN142" s="76"/>
      <c r="AO142" s="76"/>
      <c r="AP142" s="76"/>
      <c r="AR142" s="76"/>
      <c r="AS142" s="76"/>
      <c r="AT142" s="76"/>
      <c r="AU142" s="76"/>
    </row>
    <row r="143" spans="2:47" ht="19.5" thickBot="1">
      <c r="B143" s="210"/>
      <c r="C143" s="166"/>
      <c r="D143" s="172"/>
      <c r="E143" s="176"/>
      <c r="F143" s="173"/>
      <c r="G143" s="216"/>
      <c r="H143" s="217"/>
      <c r="I143" s="218"/>
      <c r="J143" s="172"/>
      <c r="K143" s="173"/>
      <c r="L143" s="172"/>
      <c r="M143" s="176"/>
      <c r="N143" s="173"/>
      <c r="O143" s="9" t="s">
        <v>155</v>
      </c>
      <c r="P143" s="111"/>
      <c r="Q143" s="30"/>
      <c r="R143" s="9" t="str">
        <f t="shared" si="93"/>
        <v/>
      </c>
      <c r="S143" s="30"/>
      <c r="T143" s="9" t="str">
        <f t="shared" si="94"/>
        <v/>
      </c>
      <c r="U143" s="82"/>
      <c r="V143" s="156"/>
      <c r="W143" s="157"/>
      <c r="AC143" s="91"/>
      <c r="AD143" s="1" t="str">
        <f>IF($P143="","0",VLOOKUP($P143,登録データ!$Q$4:$R$19,2,FALSE))</f>
        <v>0</v>
      </c>
      <c r="AE143" s="1" t="str">
        <f t="shared" si="95"/>
        <v>00</v>
      </c>
      <c r="AF143" s="1" t="str">
        <f t="shared" si="96"/>
        <v/>
      </c>
      <c r="AG143" s="1" t="str">
        <f t="shared" si="91"/>
        <v>000000</v>
      </c>
      <c r="AH143" s="1" t="str">
        <f t="shared" si="92"/>
        <v/>
      </c>
      <c r="AI143" s="1" t="str">
        <f t="shared" si="97"/>
        <v/>
      </c>
      <c r="AJ143" s="219"/>
      <c r="AK143" s="219"/>
      <c r="AM143" s="76"/>
      <c r="AN143" s="76"/>
      <c r="AO143" s="76"/>
      <c r="AP143" s="76"/>
      <c r="AR143" s="76"/>
      <c r="AS143" s="76"/>
      <c r="AT143" s="76"/>
      <c r="AU143" s="76"/>
    </row>
    <row r="144" spans="2:47" ht="19.5" thickTop="1">
      <c r="B144" s="209">
        <v>42</v>
      </c>
      <c r="C144" s="164"/>
      <c r="D144" s="168"/>
      <c r="E144" s="174"/>
      <c r="F144" s="169"/>
      <c r="G144" s="168"/>
      <c r="H144" s="174"/>
      <c r="I144" s="169"/>
      <c r="J144" s="168"/>
      <c r="K144" s="169"/>
      <c r="L144" s="168"/>
      <c r="M144" s="174"/>
      <c r="N144" s="169"/>
      <c r="O144" s="20" t="s">
        <v>153</v>
      </c>
      <c r="P144" s="54"/>
      <c r="Q144" s="29"/>
      <c r="R144" s="20" t="str">
        <f t="shared" si="93"/>
        <v/>
      </c>
      <c r="S144" s="29"/>
      <c r="T144" s="20" t="str">
        <f t="shared" si="94"/>
        <v/>
      </c>
      <c r="U144" s="81"/>
      <c r="V144" s="156"/>
      <c r="W144" s="157"/>
      <c r="AC144" s="91"/>
      <c r="AD144" s="1" t="str">
        <f>IF($P144="","0",VLOOKUP($P144,登録データ!$Q$4:$R$19,2,FALSE))</f>
        <v>0</v>
      </c>
      <c r="AE144" s="1" t="str">
        <f t="shared" si="95"/>
        <v>00</v>
      </c>
      <c r="AF144" s="1" t="str">
        <f t="shared" si="96"/>
        <v/>
      </c>
      <c r="AG144" s="1" t="str">
        <f t="shared" si="91"/>
        <v>000000</v>
      </c>
      <c r="AH144" s="1" t="str">
        <f t="shared" si="92"/>
        <v/>
      </c>
      <c r="AI144" s="1" t="str">
        <f t="shared" si="97"/>
        <v/>
      </c>
      <c r="AJ144" s="219" t="str">
        <f>IF($C144="","",IF($C144="@",0,IF(COUNTIF($C$21:$C$620,$C144)=1,0,1)))</f>
        <v/>
      </c>
      <c r="AK144" s="219" t="str">
        <f>IF($L144="","",IF(OR($L144="北海道",$L144="東京都",$L144="大阪府",$L144="京都府",RIGHT($L144,1)="県"),0,1))</f>
        <v/>
      </c>
      <c r="AM144" s="76" t="str">
        <f>IF(AN144="","",RANK(AN144,$AN$21:$AN$600,1))</f>
        <v/>
      </c>
      <c r="AN144" s="76" t="str">
        <f>IF(V144="","",C144)</f>
        <v/>
      </c>
      <c r="AO144" s="1" t="str">
        <f>IF(AP144="","",RANK(AP144,$AP$21:$AP$600,1))</f>
        <v/>
      </c>
      <c r="AP144" s="76" t="str">
        <f>IF(W144="","",C144)</f>
        <v/>
      </c>
      <c r="AR144" s="76" t="str">
        <f t="shared" ref="AR144" si="174">IF(C144="","",G146)</f>
        <v/>
      </c>
      <c r="AS144" s="76" t="str">
        <f t="shared" ref="AS144" si="175">RIGHT(C144,3)</f>
        <v/>
      </c>
      <c r="AT144" s="76" t="str">
        <f t="shared" ref="AT144" si="176">IF(C144="","",RIGHT("00"&amp;AS144,3))</f>
        <v/>
      </c>
      <c r="AU144" s="76" t="str">
        <f t="shared" ref="AU144" si="177">CONCATENATE(AR144,AT144)</f>
        <v/>
      </c>
    </row>
    <row r="145" spans="2:47">
      <c r="B145" s="125"/>
      <c r="C145" s="165"/>
      <c r="D145" s="170"/>
      <c r="E145" s="175"/>
      <c r="F145" s="171"/>
      <c r="G145" s="213"/>
      <c r="H145" s="214"/>
      <c r="I145" s="215"/>
      <c r="J145" s="170"/>
      <c r="K145" s="171"/>
      <c r="L145" s="170"/>
      <c r="M145" s="175"/>
      <c r="N145" s="171"/>
      <c r="O145" s="48" t="s">
        <v>154</v>
      </c>
      <c r="P145" s="27"/>
      <c r="Q145" s="45"/>
      <c r="R145" s="48" t="str">
        <f t="shared" si="93"/>
        <v/>
      </c>
      <c r="S145" s="45"/>
      <c r="T145" s="48" t="str">
        <f t="shared" si="94"/>
        <v/>
      </c>
      <c r="U145" s="73"/>
      <c r="V145" s="156"/>
      <c r="W145" s="157"/>
      <c r="AC145" s="91"/>
      <c r="AD145" s="1" t="str">
        <f>IF($P145="","0",VLOOKUP($P145,登録データ!$Q$4:$R$19,2,FALSE))</f>
        <v>0</v>
      </c>
      <c r="AE145" s="1" t="str">
        <f t="shared" si="95"/>
        <v>00</v>
      </c>
      <c r="AF145" s="1" t="str">
        <f t="shared" si="96"/>
        <v/>
      </c>
      <c r="AG145" s="1" t="str">
        <f t="shared" si="91"/>
        <v>000000</v>
      </c>
      <c r="AH145" s="1" t="str">
        <f t="shared" si="92"/>
        <v/>
      </c>
      <c r="AI145" s="1" t="str">
        <f t="shared" si="97"/>
        <v/>
      </c>
      <c r="AJ145" s="219"/>
      <c r="AK145" s="219"/>
      <c r="AM145" s="76"/>
      <c r="AN145" s="76"/>
      <c r="AO145" s="76"/>
      <c r="AP145" s="76"/>
      <c r="AR145" s="76"/>
      <c r="AS145" s="76"/>
      <c r="AT145" s="76"/>
      <c r="AU145" s="76"/>
    </row>
    <row r="146" spans="2:47" ht="19.5" thickBot="1">
      <c r="B146" s="210"/>
      <c r="C146" s="166"/>
      <c r="D146" s="172"/>
      <c r="E146" s="176"/>
      <c r="F146" s="173"/>
      <c r="G146" s="216"/>
      <c r="H146" s="217"/>
      <c r="I146" s="218"/>
      <c r="J146" s="172"/>
      <c r="K146" s="173"/>
      <c r="L146" s="172"/>
      <c r="M146" s="176"/>
      <c r="N146" s="173"/>
      <c r="O146" s="9" t="s">
        <v>155</v>
      </c>
      <c r="P146" s="111"/>
      <c r="Q146" s="30"/>
      <c r="R146" s="9" t="str">
        <f t="shared" si="93"/>
        <v/>
      </c>
      <c r="S146" s="30"/>
      <c r="T146" s="9" t="str">
        <f t="shared" si="94"/>
        <v/>
      </c>
      <c r="U146" s="82"/>
      <c r="V146" s="156"/>
      <c r="W146" s="157"/>
      <c r="AC146" s="91"/>
      <c r="AD146" s="1" t="str">
        <f>IF($P146="","0",VLOOKUP($P146,登録データ!$Q$4:$R$19,2,FALSE))</f>
        <v>0</v>
      </c>
      <c r="AE146" s="1" t="str">
        <f t="shared" si="95"/>
        <v>00</v>
      </c>
      <c r="AF146" s="1" t="str">
        <f t="shared" si="96"/>
        <v/>
      </c>
      <c r="AG146" s="1" t="str">
        <f t="shared" si="91"/>
        <v>000000</v>
      </c>
      <c r="AH146" s="1" t="str">
        <f t="shared" si="92"/>
        <v/>
      </c>
      <c r="AI146" s="1" t="str">
        <f t="shared" si="97"/>
        <v/>
      </c>
      <c r="AJ146" s="219"/>
      <c r="AK146" s="219"/>
      <c r="AM146" s="76"/>
      <c r="AN146" s="76"/>
      <c r="AO146" s="76"/>
      <c r="AP146" s="76"/>
      <c r="AR146" s="76"/>
      <c r="AS146" s="76"/>
      <c r="AT146" s="76"/>
      <c r="AU146" s="76"/>
    </row>
    <row r="147" spans="2:47" ht="19.5" thickTop="1">
      <c r="B147" s="209">
        <v>43</v>
      </c>
      <c r="C147" s="164"/>
      <c r="D147" s="168"/>
      <c r="E147" s="174"/>
      <c r="F147" s="169"/>
      <c r="G147" s="168"/>
      <c r="H147" s="174"/>
      <c r="I147" s="169"/>
      <c r="J147" s="168"/>
      <c r="K147" s="169"/>
      <c r="L147" s="168"/>
      <c r="M147" s="174"/>
      <c r="N147" s="169"/>
      <c r="O147" s="20" t="s">
        <v>153</v>
      </c>
      <c r="P147" s="54"/>
      <c r="Q147" s="29"/>
      <c r="R147" s="20" t="str">
        <f t="shared" si="93"/>
        <v/>
      </c>
      <c r="S147" s="29"/>
      <c r="T147" s="20" t="str">
        <f t="shared" si="94"/>
        <v/>
      </c>
      <c r="U147" s="81"/>
      <c r="V147" s="156"/>
      <c r="W147" s="157"/>
      <c r="AC147" s="91"/>
      <c r="AD147" s="1" t="str">
        <f>IF($P147="","0",VLOOKUP($P147,登録データ!$Q$4:$R$19,2,FALSE))</f>
        <v>0</v>
      </c>
      <c r="AE147" s="1" t="str">
        <f t="shared" si="95"/>
        <v>00</v>
      </c>
      <c r="AF147" s="1" t="str">
        <f t="shared" si="96"/>
        <v/>
      </c>
      <c r="AG147" s="1" t="str">
        <f t="shared" si="91"/>
        <v>000000</v>
      </c>
      <c r="AH147" s="1" t="str">
        <f t="shared" si="92"/>
        <v/>
      </c>
      <c r="AI147" s="1" t="str">
        <f t="shared" si="97"/>
        <v/>
      </c>
      <c r="AJ147" s="219" t="str">
        <f>IF($C147="","",IF($C147="@",0,IF(COUNTIF($C$21:$C$620,$C147)=1,0,1)))</f>
        <v/>
      </c>
      <c r="AK147" s="219" t="str">
        <f>IF($L147="","",IF(OR($L147="北海道",$L147="東京都",$L147="大阪府",$L147="京都府",RIGHT($L147,1)="県"),0,1))</f>
        <v/>
      </c>
      <c r="AM147" s="76" t="str">
        <f>IF(AN147="","",RANK(AN147,$AN$21:$AN$600,1))</f>
        <v/>
      </c>
      <c r="AN147" s="76" t="str">
        <f>IF(V147="","",C147)</f>
        <v/>
      </c>
      <c r="AO147" s="1" t="str">
        <f>IF(AP147="","",RANK(AP147,$AP$21:$AP$600,1))</f>
        <v/>
      </c>
      <c r="AP147" s="76" t="str">
        <f>IF(W147="","",C147)</f>
        <v/>
      </c>
      <c r="AR147" s="76" t="str">
        <f t="shared" ref="AR147" si="178">IF(C147="","",G149)</f>
        <v/>
      </c>
      <c r="AS147" s="76" t="str">
        <f t="shared" ref="AS147" si="179">RIGHT(C147,3)</f>
        <v/>
      </c>
      <c r="AT147" s="76" t="str">
        <f t="shared" ref="AT147" si="180">IF(C147="","",RIGHT("00"&amp;AS147,3))</f>
        <v/>
      </c>
      <c r="AU147" s="76" t="str">
        <f t="shared" ref="AU147" si="181">CONCATENATE(AR147,AT147)</f>
        <v/>
      </c>
    </row>
    <row r="148" spans="2:47">
      <c r="B148" s="125"/>
      <c r="C148" s="165"/>
      <c r="D148" s="170"/>
      <c r="E148" s="175"/>
      <c r="F148" s="171"/>
      <c r="G148" s="213"/>
      <c r="H148" s="214"/>
      <c r="I148" s="215"/>
      <c r="J148" s="170"/>
      <c r="K148" s="171"/>
      <c r="L148" s="170"/>
      <c r="M148" s="175"/>
      <c r="N148" s="171"/>
      <c r="O148" s="48" t="s">
        <v>154</v>
      </c>
      <c r="P148" s="27"/>
      <c r="Q148" s="45"/>
      <c r="R148" s="48" t="str">
        <f t="shared" si="93"/>
        <v/>
      </c>
      <c r="S148" s="45"/>
      <c r="T148" s="48" t="str">
        <f t="shared" si="94"/>
        <v/>
      </c>
      <c r="U148" s="73"/>
      <c r="V148" s="156"/>
      <c r="W148" s="157"/>
      <c r="AC148" s="91"/>
      <c r="AD148" s="1" t="str">
        <f>IF($P148="","0",VLOOKUP($P148,登録データ!$Q$4:$R$19,2,FALSE))</f>
        <v>0</v>
      </c>
      <c r="AE148" s="1" t="str">
        <f t="shared" si="95"/>
        <v>00</v>
      </c>
      <c r="AF148" s="1" t="str">
        <f t="shared" si="96"/>
        <v/>
      </c>
      <c r="AG148" s="1" t="str">
        <f t="shared" si="91"/>
        <v>000000</v>
      </c>
      <c r="AH148" s="1" t="str">
        <f t="shared" si="92"/>
        <v/>
      </c>
      <c r="AI148" s="1" t="str">
        <f t="shared" si="97"/>
        <v/>
      </c>
      <c r="AJ148" s="219"/>
      <c r="AK148" s="219"/>
      <c r="AM148" s="76"/>
      <c r="AN148" s="76"/>
      <c r="AO148" s="76"/>
      <c r="AP148" s="76"/>
      <c r="AR148" s="76"/>
      <c r="AS148" s="76"/>
      <c r="AT148" s="76"/>
      <c r="AU148" s="76"/>
    </row>
    <row r="149" spans="2:47" ht="19.5" thickBot="1">
      <c r="B149" s="210"/>
      <c r="C149" s="166"/>
      <c r="D149" s="172"/>
      <c r="E149" s="176"/>
      <c r="F149" s="173"/>
      <c r="G149" s="216"/>
      <c r="H149" s="217"/>
      <c r="I149" s="218"/>
      <c r="J149" s="172"/>
      <c r="K149" s="173"/>
      <c r="L149" s="172"/>
      <c r="M149" s="176"/>
      <c r="N149" s="173"/>
      <c r="O149" s="9" t="s">
        <v>155</v>
      </c>
      <c r="P149" s="111"/>
      <c r="Q149" s="30"/>
      <c r="R149" s="9" t="str">
        <f t="shared" si="93"/>
        <v/>
      </c>
      <c r="S149" s="30"/>
      <c r="T149" s="9" t="str">
        <f t="shared" si="94"/>
        <v/>
      </c>
      <c r="U149" s="82"/>
      <c r="V149" s="156"/>
      <c r="W149" s="157"/>
      <c r="AC149" s="91"/>
      <c r="AD149" s="1" t="str">
        <f>IF($P149="","0",VLOOKUP($P149,登録データ!$Q$4:$R$19,2,FALSE))</f>
        <v>0</v>
      </c>
      <c r="AE149" s="1" t="str">
        <f t="shared" si="95"/>
        <v>00</v>
      </c>
      <c r="AF149" s="1" t="str">
        <f t="shared" si="96"/>
        <v/>
      </c>
      <c r="AG149" s="1" t="str">
        <f t="shared" ref="AG149:AG212" si="182">IF($AF149=2,IF($S149="","0000",CONCATENATE(RIGHT($S149+100,2),$AE149)),IF($S149="","000000",CONCATENATE(RIGHT($Q149+100,2),RIGHT($S149+100,2),$AE149)))</f>
        <v>000000</v>
      </c>
      <c r="AH149" s="1" t="str">
        <f t="shared" ref="AH149:AH212" si="183">IF($P149="","",CONCATENATE($AD149," ",IF($AF149=1,RIGHT($AG149+10000000,7),RIGHT($AG149+100000,5))))</f>
        <v/>
      </c>
      <c r="AI149" s="1" t="str">
        <f t="shared" si="97"/>
        <v/>
      </c>
      <c r="AJ149" s="219"/>
      <c r="AK149" s="219"/>
      <c r="AM149" s="76"/>
      <c r="AN149" s="76"/>
      <c r="AO149" s="76"/>
      <c r="AP149" s="76"/>
      <c r="AR149" s="76"/>
      <c r="AS149" s="76"/>
      <c r="AT149" s="76"/>
      <c r="AU149" s="76"/>
    </row>
    <row r="150" spans="2:47" ht="19.5" thickTop="1">
      <c r="B150" s="209">
        <v>44</v>
      </c>
      <c r="C150" s="164"/>
      <c r="D150" s="168"/>
      <c r="E150" s="174"/>
      <c r="F150" s="169"/>
      <c r="G150" s="168"/>
      <c r="H150" s="174"/>
      <c r="I150" s="169"/>
      <c r="J150" s="168"/>
      <c r="K150" s="169"/>
      <c r="L150" s="168"/>
      <c r="M150" s="174"/>
      <c r="N150" s="169"/>
      <c r="O150" s="20" t="s">
        <v>153</v>
      </c>
      <c r="P150" s="54"/>
      <c r="Q150" s="29"/>
      <c r="R150" s="20" t="str">
        <f t="shared" ref="R150:R213" si="184">IF($P150="","",IF(OR(RIGHT($P150,1)="m",RIGHT($P150,1)="H"),"分",""))</f>
        <v/>
      </c>
      <c r="S150" s="29"/>
      <c r="T150" s="20" t="str">
        <f t="shared" ref="T150:T213" si="185">IF($P150="","",IF(OR(RIGHT($P150,1)="m",RIGHT($P150,1)="H"),"秒","m"))</f>
        <v/>
      </c>
      <c r="U150" s="81"/>
      <c r="V150" s="156"/>
      <c r="W150" s="157"/>
      <c r="AC150" s="91"/>
      <c r="AD150" s="1" t="str">
        <f>IF($P150="","0",VLOOKUP($P150,登録データ!$Q$4:$R$19,2,FALSE))</f>
        <v>0</v>
      </c>
      <c r="AE150" s="1" t="str">
        <f t="shared" ref="AE150:AE213" si="186">IF($U150="","00",IF(LEN($U150)=1,$U150*10,$U150))</f>
        <v>00</v>
      </c>
      <c r="AF150" s="1" t="str">
        <f t="shared" ref="AF150:AF213" si="187">IF($P150="","",IF(OR(RIGHT($P150,1)="m",RIGHT($P150,1)="H"),1,2))</f>
        <v/>
      </c>
      <c r="AG150" s="1" t="str">
        <f t="shared" si="182"/>
        <v>000000</v>
      </c>
      <c r="AH150" s="1" t="str">
        <f t="shared" si="183"/>
        <v/>
      </c>
      <c r="AI150" s="1" t="str">
        <f t="shared" ref="AI150:AI213" si="188">IF($S150="","",IF(OR(VALUE($S150)&lt;60,$T150="m"),0,1))</f>
        <v/>
      </c>
      <c r="AJ150" s="219" t="str">
        <f>IF($C150="","",IF($C150="@",0,IF(COUNTIF($C$21:$C$620,$C150)=1,0,1)))</f>
        <v/>
      </c>
      <c r="AK150" s="219" t="str">
        <f>IF($L150="","",IF(OR($L150="北海道",$L150="東京都",$L150="大阪府",$L150="京都府",RIGHT($L150,1)="県"),0,1))</f>
        <v/>
      </c>
      <c r="AM150" s="76" t="str">
        <f>IF(AN150="","",RANK(AN150,$AN$21:$AN$600,1))</f>
        <v/>
      </c>
      <c r="AN150" s="76" t="str">
        <f>IF(V150="","",C150)</f>
        <v/>
      </c>
      <c r="AO150" s="1" t="str">
        <f>IF(AP150="","",RANK(AP150,$AP$21:$AP$600,1))</f>
        <v/>
      </c>
      <c r="AP150" s="76" t="str">
        <f>IF(W150="","",C150)</f>
        <v/>
      </c>
      <c r="AR150" s="76" t="str">
        <f t="shared" ref="AR150" si="189">IF(C150="","",G152)</f>
        <v/>
      </c>
      <c r="AS150" s="76" t="str">
        <f t="shared" ref="AS150" si="190">RIGHT(C150,3)</f>
        <v/>
      </c>
      <c r="AT150" s="76" t="str">
        <f t="shared" ref="AT150" si="191">IF(C150="","",RIGHT("00"&amp;AS150,3))</f>
        <v/>
      </c>
      <c r="AU150" s="76" t="str">
        <f t="shared" ref="AU150" si="192">CONCATENATE(AR150,AT150)</f>
        <v/>
      </c>
    </row>
    <row r="151" spans="2:47">
      <c r="B151" s="125"/>
      <c r="C151" s="165"/>
      <c r="D151" s="170"/>
      <c r="E151" s="175"/>
      <c r="F151" s="171"/>
      <c r="G151" s="213"/>
      <c r="H151" s="214"/>
      <c r="I151" s="215"/>
      <c r="J151" s="170"/>
      <c r="K151" s="171"/>
      <c r="L151" s="170"/>
      <c r="M151" s="175"/>
      <c r="N151" s="171"/>
      <c r="O151" s="48" t="s">
        <v>154</v>
      </c>
      <c r="P151" s="27"/>
      <c r="Q151" s="45"/>
      <c r="R151" s="48" t="str">
        <f t="shared" si="184"/>
        <v/>
      </c>
      <c r="S151" s="45"/>
      <c r="T151" s="48" t="str">
        <f t="shared" si="185"/>
        <v/>
      </c>
      <c r="U151" s="73"/>
      <c r="V151" s="156"/>
      <c r="W151" s="157"/>
      <c r="AC151" s="91"/>
      <c r="AD151" s="1" t="str">
        <f>IF($P151="","0",VLOOKUP($P151,登録データ!$Q$4:$R$19,2,FALSE))</f>
        <v>0</v>
      </c>
      <c r="AE151" s="1" t="str">
        <f t="shared" si="186"/>
        <v>00</v>
      </c>
      <c r="AF151" s="1" t="str">
        <f t="shared" si="187"/>
        <v/>
      </c>
      <c r="AG151" s="1" t="str">
        <f t="shared" si="182"/>
        <v>000000</v>
      </c>
      <c r="AH151" s="1" t="str">
        <f t="shared" si="183"/>
        <v/>
      </c>
      <c r="AI151" s="1" t="str">
        <f t="shared" si="188"/>
        <v/>
      </c>
      <c r="AJ151" s="219"/>
      <c r="AK151" s="219"/>
      <c r="AM151" s="76"/>
      <c r="AN151" s="76"/>
      <c r="AO151" s="76"/>
      <c r="AP151" s="76"/>
      <c r="AR151" s="76"/>
      <c r="AS151" s="76"/>
      <c r="AT151" s="76"/>
      <c r="AU151" s="76"/>
    </row>
    <row r="152" spans="2:47" ht="19.5" thickBot="1">
      <c r="B152" s="210"/>
      <c r="C152" s="166"/>
      <c r="D152" s="172"/>
      <c r="E152" s="176"/>
      <c r="F152" s="173"/>
      <c r="G152" s="216"/>
      <c r="H152" s="217"/>
      <c r="I152" s="218"/>
      <c r="J152" s="172"/>
      <c r="K152" s="173"/>
      <c r="L152" s="172"/>
      <c r="M152" s="176"/>
      <c r="N152" s="173"/>
      <c r="O152" s="9" t="s">
        <v>155</v>
      </c>
      <c r="P152" s="111"/>
      <c r="Q152" s="30"/>
      <c r="R152" s="9" t="str">
        <f t="shared" si="184"/>
        <v/>
      </c>
      <c r="S152" s="30"/>
      <c r="T152" s="9" t="str">
        <f t="shared" si="185"/>
        <v/>
      </c>
      <c r="U152" s="82"/>
      <c r="V152" s="156"/>
      <c r="W152" s="157"/>
      <c r="AC152" s="91"/>
      <c r="AD152" s="1" t="str">
        <f>IF($P152="","0",VLOOKUP($P152,登録データ!$Q$4:$R$19,2,FALSE))</f>
        <v>0</v>
      </c>
      <c r="AE152" s="1" t="str">
        <f t="shared" si="186"/>
        <v>00</v>
      </c>
      <c r="AF152" s="1" t="str">
        <f t="shared" si="187"/>
        <v/>
      </c>
      <c r="AG152" s="1" t="str">
        <f t="shared" si="182"/>
        <v>000000</v>
      </c>
      <c r="AH152" s="1" t="str">
        <f t="shared" si="183"/>
        <v/>
      </c>
      <c r="AI152" s="1" t="str">
        <f t="shared" si="188"/>
        <v/>
      </c>
      <c r="AJ152" s="219"/>
      <c r="AK152" s="219"/>
      <c r="AM152" s="76"/>
      <c r="AN152" s="76"/>
      <c r="AO152" s="76"/>
      <c r="AP152" s="76"/>
      <c r="AR152" s="76"/>
      <c r="AS152" s="76"/>
      <c r="AT152" s="76"/>
      <c r="AU152" s="76"/>
    </row>
    <row r="153" spans="2:47" ht="19.5" thickTop="1">
      <c r="B153" s="209">
        <v>45</v>
      </c>
      <c r="C153" s="164"/>
      <c r="D153" s="168"/>
      <c r="E153" s="174"/>
      <c r="F153" s="169"/>
      <c r="G153" s="168"/>
      <c r="H153" s="174"/>
      <c r="I153" s="169"/>
      <c r="J153" s="168"/>
      <c r="K153" s="169"/>
      <c r="L153" s="168"/>
      <c r="M153" s="174"/>
      <c r="N153" s="169"/>
      <c r="O153" s="20" t="s">
        <v>153</v>
      </c>
      <c r="P153" s="54"/>
      <c r="Q153" s="29"/>
      <c r="R153" s="20" t="str">
        <f t="shared" si="184"/>
        <v/>
      </c>
      <c r="S153" s="29"/>
      <c r="T153" s="20" t="str">
        <f t="shared" si="185"/>
        <v/>
      </c>
      <c r="U153" s="81"/>
      <c r="V153" s="156"/>
      <c r="W153" s="157"/>
      <c r="AC153" s="91"/>
      <c r="AD153" s="1" t="str">
        <f>IF($P153="","0",VLOOKUP($P153,登録データ!$Q$4:$R$19,2,FALSE))</f>
        <v>0</v>
      </c>
      <c r="AE153" s="1" t="str">
        <f t="shared" si="186"/>
        <v>00</v>
      </c>
      <c r="AF153" s="1" t="str">
        <f t="shared" si="187"/>
        <v/>
      </c>
      <c r="AG153" s="1" t="str">
        <f t="shared" si="182"/>
        <v>000000</v>
      </c>
      <c r="AH153" s="1" t="str">
        <f t="shared" si="183"/>
        <v/>
      </c>
      <c r="AI153" s="1" t="str">
        <f t="shared" si="188"/>
        <v/>
      </c>
      <c r="AJ153" s="219" t="str">
        <f>IF($C153="","",IF($C153="@",0,IF(COUNTIF($C$21:$C$620,$C153)=1,0,1)))</f>
        <v/>
      </c>
      <c r="AK153" s="219" t="str">
        <f>IF($L153="","",IF(OR($L153="北海道",$L153="東京都",$L153="大阪府",$L153="京都府",RIGHT($L153,1)="県"),0,1))</f>
        <v/>
      </c>
      <c r="AM153" s="76" t="str">
        <f>IF(AN153="","",RANK(AN153,$AN$21:$AN$600,1))</f>
        <v/>
      </c>
      <c r="AN153" s="76" t="str">
        <f>IF(V153="","",C153)</f>
        <v/>
      </c>
      <c r="AO153" s="1" t="str">
        <f>IF(AP153="","",RANK(AP153,$AP$21:$AP$600,1))</f>
        <v/>
      </c>
      <c r="AP153" s="76" t="str">
        <f>IF(W153="","",C153)</f>
        <v/>
      </c>
      <c r="AR153" s="76" t="str">
        <f t="shared" ref="AR153" si="193">IF(C153="","",G155)</f>
        <v/>
      </c>
      <c r="AS153" s="76" t="str">
        <f t="shared" ref="AS153" si="194">RIGHT(C153,3)</f>
        <v/>
      </c>
      <c r="AT153" s="76" t="str">
        <f t="shared" ref="AT153" si="195">IF(C153="","",RIGHT("00"&amp;AS153,3))</f>
        <v/>
      </c>
      <c r="AU153" s="76" t="str">
        <f t="shared" ref="AU153" si="196">CONCATENATE(AR153,AT153)</f>
        <v/>
      </c>
    </row>
    <row r="154" spans="2:47">
      <c r="B154" s="125"/>
      <c r="C154" s="165"/>
      <c r="D154" s="170"/>
      <c r="E154" s="175"/>
      <c r="F154" s="171"/>
      <c r="G154" s="213"/>
      <c r="H154" s="214"/>
      <c r="I154" s="215"/>
      <c r="J154" s="170"/>
      <c r="K154" s="171"/>
      <c r="L154" s="170"/>
      <c r="M154" s="175"/>
      <c r="N154" s="171"/>
      <c r="O154" s="48" t="s">
        <v>154</v>
      </c>
      <c r="P154" s="27"/>
      <c r="Q154" s="45"/>
      <c r="R154" s="48" t="str">
        <f t="shared" si="184"/>
        <v/>
      </c>
      <c r="S154" s="45"/>
      <c r="T154" s="48" t="str">
        <f t="shared" si="185"/>
        <v/>
      </c>
      <c r="U154" s="73"/>
      <c r="V154" s="156"/>
      <c r="W154" s="157"/>
      <c r="AC154" s="91"/>
      <c r="AD154" s="1" t="str">
        <f>IF($P154="","0",VLOOKUP($P154,登録データ!$Q$4:$R$19,2,FALSE))</f>
        <v>0</v>
      </c>
      <c r="AE154" s="1" t="str">
        <f t="shared" si="186"/>
        <v>00</v>
      </c>
      <c r="AF154" s="1" t="str">
        <f t="shared" si="187"/>
        <v/>
      </c>
      <c r="AG154" s="1" t="str">
        <f t="shared" si="182"/>
        <v>000000</v>
      </c>
      <c r="AH154" s="1" t="str">
        <f t="shared" si="183"/>
        <v/>
      </c>
      <c r="AI154" s="1" t="str">
        <f t="shared" si="188"/>
        <v/>
      </c>
      <c r="AJ154" s="219"/>
      <c r="AK154" s="219"/>
      <c r="AM154" s="76"/>
      <c r="AN154" s="76"/>
      <c r="AO154" s="76"/>
      <c r="AP154" s="76"/>
      <c r="AR154" s="76"/>
      <c r="AS154" s="76"/>
      <c r="AT154" s="76"/>
      <c r="AU154" s="76"/>
    </row>
    <row r="155" spans="2:47" ht="19.5" thickBot="1">
      <c r="B155" s="210"/>
      <c r="C155" s="166"/>
      <c r="D155" s="172"/>
      <c r="E155" s="176"/>
      <c r="F155" s="173"/>
      <c r="G155" s="216"/>
      <c r="H155" s="217"/>
      <c r="I155" s="218"/>
      <c r="J155" s="172"/>
      <c r="K155" s="173"/>
      <c r="L155" s="172"/>
      <c r="M155" s="176"/>
      <c r="N155" s="173"/>
      <c r="O155" s="9" t="s">
        <v>155</v>
      </c>
      <c r="P155" s="111"/>
      <c r="Q155" s="30"/>
      <c r="R155" s="9" t="str">
        <f t="shared" si="184"/>
        <v/>
      </c>
      <c r="S155" s="30"/>
      <c r="T155" s="9" t="str">
        <f t="shared" si="185"/>
        <v/>
      </c>
      <c r="U155" s="82"/>
      <c r="V155" s="156"/>
      <c r="W155" s="157"/>
      <c r="AC155" s="91"/>
      <c r="AD155" s="1" t="str">
        <f>IF($P155="","0",VLOOKUP($P155,登録データ!$Q$4:$R$19,2,FALSE))</f>
        <v>0</v>
      </c>
      <c r="AE155" s="1" t="str">
        <f t="shared" si="186"/>
        <v>00</v>
      </c>
      <c r="AF155" s="1" t="str">
        <f t="shared" si="187"/>
        <v/>
      </c>
      <c r="AG155" s="1" t="str">
        <f t="shared" si="182"/>
        <v>000000</v>
      </c>
      <c r="AH155" s="1" t="str">
        <f t="shared" si="183"/>
        <v/>
      </c>
      <c r="AI155" s="1" t="str">
        <f t="shared" si="188"/>
        <v/>
      </c>
      <c r="AJ155" s="219"/>
      <c r="AK155" s="219"/>
      <c r="AM155" s="76"/>
      <c r="AN155" s="76"/>
      <c r="AO155" s="76"/>
      <c r="AP155" s="76"/>
      <c r="AR155" s="76"/>
      <c r="AS155" s="76"/>
      <c r="AT155" s="76"/>
      <c r="AU155" s="76"/>
    </row>
    <row r="156" spans="2:47" ht="19.5" thickTop="1">
      <c r="B156" s="209">
        <v>46</v>
      </c>
      <c r="C156" s="164"/>
      <c r="D156" s="168"/>
      <c r="E156" s="174"/>
      <c r="F156" s="169"/>
      <c r="G156" s="168"/>
      <c r="H156" s="174"/>
      <c r="I156" s="169"/>
      <c r="J156" s="168"/>
      <c r="K156" s="169"/>
      <c r="L156" s="168"/>
      <c r="M156" s="174"/>
      <c r="N156" s="169"/>
      <c r="O156" s="20" t="s">
        <v>153</v>
      </c>
      <c r="P156" s="54"/>
      <c r="Q156" s="29"/>
      <c r="R156" s="20" t="str">
        <f t="shared" si="184"/>
        <v/>
      </c>
      <c r="S156" s="29"/>
      <c r="T156" s="20" t="str">
        <f t="shared" si="185"/>
        <v/>
      </c>
      <c r="U156" s="81"/>
      <c r="V156" s="156"/>
      <c r="W156" s="157"/>
      <c r="AC156" s="91"/>
      <c r="AD156" s="1" t="str">
        <f>IF($P156="","0",VLOOKUP($P156,登録データ!$Q$4:$R$19,2,FALSE))</f>
        <v>0</v>
      </c>
      <c r="AE156" s="1" t="str">
        <f t="shared" si="186"/>
        <v>00</v>
      </c>
      <c r="AF156" s="1" t="str">
        <f t="shared" si="187"/>
        <v/>
      </c>
      <c r="AG156" s="1" t="str">
        <f t="shared" si="182"/>
        <v>000000</v>
      </c>
      <c r="AH156" s="1" t="str">
        <f t="shared" si="183"/>
        <v/>
      </c>
      <c r="AI156" s="1" t="str">
        <f t="shared" si="188"/>
        <v/>
      </c>
      <c r="AJ156" s="219" t="str">
        <f>IF($C156="","",IF($C156="@",0,IF(COUNTIF($C$21:$C$620,$C156)=1,0,1)))</f>
        <v/>
      </c>
      <c r="AK156" s="219" t="str">
        <f>IF($L156="","",IF(OR($L156="北海道",$L156="東京都",$L156="大阪府",$L156="京都府",RIGHT($L156,1)="県"),0,1))</f>
        <v/>
      </c>
      <c r="AM156" s="76" t="str">
        <f>IF(AN156="","",RANK(AN156,$AN$21:$AN$600,1))</f>
        <v/>
      </c>
      <c r="AN156" s="76" t="str">
        <f>IF(V156="","",C156)</f>
        <v/>
      </c>
      <c r="AO156" s="1" t="str">
        <f>IF(AP156="","",RANK(AP156,$AP$21:$AP$600,1))</f>
        <v/>
      </c>
      <c r="AP156" s="76" t="str">
        <f>IF(W156="","",C156)</f>
        <v/>
      </c>
      <c r="AR156" s="76" t="str">
        <f t="shared" ref="AR156" si="197">IF(C156="","",G158)</f>
        <v/>
      </c>
      <c r="AS156" s="76" t="str">
        <f t="shared" ref="AS156" si="198">RIGHT(C156,3)</f>
        <v/>
      </c>
      <c r="AT156" s="76" t="str">
        <f t="shared" ref="AT156" si="199">IF(C156="","",RIGHT("00"&amp;AS156,3))</f>
        <v/>
      </c>
      <c r="AU156" s="76" t="str">
        <f t="shared" ref="AU156" si="200">CONCATENATE(AR156,AT156)</f>
        <v/>
      </c>
    </row>
    <row r="157" spans="2:47">
      <c r="B157" s="125"/>
      <c r="C157" s="165"/>
      <c r="D157" s="170"/>
      <c r="E157" s="175"/>
      <c r="F157" s="171"/>
      <c r="G157" s="213"/>
      <c r="H157" s="214"/>
      <c r="I157" s="215"/>
      <c r="J157" s="170"/>
      <c r="K157" s="171"/>
      <c r="L157" s="170"/>
      <c r="M157" s="175"/>
      <c r="N157" s="171"/>
      <c r="O157" s="48" t="s">
        <v>154</v>
      </c>
      <c r="P157" s="27"/>
      <c r="Q157" s="45"/>
      <c r="R157" s="48" t="str">
        <f t="shared" si="184"/>
        <v/>
      </c>
      <c r="S157" s="45"/>
      <c r="T157" s="48" t="str">
        <f t="shared" si="185"/>
        <v/>
      </c>
      <c r="U157" s="73"/>
      <c r="V157" s="156"/>
      <c r="W157" s="157"/>
      <c r="AC157" s="91"/>
      <c r="AD157" s="1" t="str">
        <f>IF($P157="","0",VLOOKUP($P157,登録データ!$Q$4:$R$19,2,FALSE))</f>
        <v>0</v>
      </c>
      <c r="AE157" s="1" t="str">
        <f t="shared" si="186"/>
        <v>00</v>
      </c>
      <c r="AF157" s="1" t="str">
        <f t="shared" si="187"/>
        <v/>
      </c>
      <c r="AG157" s="1" t="str">
        <f t="shared" si="182"/>
        <v>000000</v>
      </c>
      <c r="AH157" s="1" t="str">
        <f t="shared" si="183"/>
        <v/>
      </c>
      <c r="AI157" s="1" t="str">
        <f t="shared" si="188"/>
        <v/>
      </c>
      <c r="AJ157" s="219"/>
      <c r="AK157" s="219"/>
      <c r="AM157" s="76"/>
      <c r="AN157" s="76"/>
      <c r="AO157" s="76"/>
      <c r="AP157" s="76"/>
      <c r="AR157" s="76"/>
      <c r="AS157" s="76"/>
      <c r="AT157" s="76"/>
      <c r="AU157" s="76"/>
    </row>
    <row r="158" spans="2:47" ht="19.5" thickBot="1">
      <c r="B158" s="210"/>
      <c r="C158" s="166"/>
      <c r="D158" s="172"/>
      <c r="E158" s="176"/>
      <c r="F158" s="173"/>
      <c r="G158" s="216"/>
      <c r="H158" s="217"/>
      <c r="I158" s="218"/>
      <c r="J158" s="172"/>
      <c r="K158" s="173"/>
      <c r="L158" s="172"/>
      <c r="M158" s="176"/>
      <c r="N158" s="173"/>
      <c r="O158" s="9" t="s">
        <v>155</v>
      </c>
      <c r="P158" s="111"/>
      <c r="Q158" s="30"/>
      <c r="R158" s="9" t="str">
        <f t="shared" si="184"/>
        <v/>
      </c>
      <c r="S158" s="30"/>
      <c r="T158" s="9" t="str">
        <f t="shared" si="185"/>
        <v/>
      </c>
      <c r="U158" s="82"/>
      <c r="V158" s="156"/>
      <c r="W158" s="157"/>
      <c r="AC158" s="91"/>
      <c r="AD158" s="1" t="str">
        <f>IF($P158="","0",VLOOKUP($P158,登録データ!$Q$4:$R$19,2,FALSE))</f>
        <v>0</v>
      </c>
      <c r="AE158" s="1" t="str">
        <f t="shared" si="186"/>
        <v>00</v>
      </c>
      <c r="AF158" s="1" t="str">
        <f t="shared" si="187"/>
        <v/>
      </c>
      <c r="AG158" s="1" t="str">
        <f t="shared" si="182"/>
        <v>000000</v>
      </c>
      <c r="AH158" s="1" t="str">
        <f t="shared" si="183"/>
        <v/>
      </c>
      <c r="AI158" s="1" t="str">
        <f t="shared" si="188"/>
        <v/>
      </c>
      <c r="AJ158" s="219"/>
      <c r="AK158" s="219"/>
      <c r="AM158" s="76"/>
      <c r="AN158" s="76"/>
      <c r="AO158" s="76"/>
      <c r="AP158" s="76"/>
      <c r="AR158" s="76"/>
      <c r="AS158" s="76"/>
      <c r="AT158" s="76"/>
      <c r="AU158" s="76"/>
    </row>
    <row r="159" spans="2:47" ht="19.5" thickTop="1">
      <c r="B159" s="209">
        <v>47</v>
      </c>
      <c r="C159" s="164"/>
      <c r="D159" s="168"/>
      <c r="E159" s="174"/>
      <c r="F159" s="169"/>
      <c r="G159" s="168"/>
      <c r="H159" s="174"/>
      <c r="I159" s="169"/>
      <c r="J159" s="168"/>
      <c r="K159" s="169"/>
      <c r="L159" s="168"/>
      <c r="M159" s="174"/>
      <c r="N159" s="169"/>
      <c r="O159" s="20" t="s">
        <v>153</v>
      </c>
      <c r="P159" s="54"/>
      <c r="Q159" s="29"/>
      <c r="R159" s="20" t="str">
        <f t="shared" si="184"/>
        <v/>
      </c>
      <c r="S159" s="29"/>
      <c r="T159" s="20" t="str">
        <f t="shared" si="185"/>
        <v/>
      </c>
      <c r="U159" s="81"/>
      <c r="V159" s="156"/>
      <c r="W159" s="157"/>
      <c r="AC159" s="91"/>
      <c r="AD159" s="1" t="str">
        <f>IF($P159="","0",VLOOKUP($P159,登録データ!$Q$4:$R$19,2,FALSE))</f>
        <v>0</v>
      </c>
      <c r="AE159" s="1" t="str">
        <f t="shared" si="186"/>
        <v>00</v>
      </c>
      <c r="AF159" s="1" t="str">
        <f t="shared" si="187"/>
        <v/>
      </c>
      <c r="AG159" s="1" t="str">
        <f t="shared" si="182"/>
        <v>000000</v>
      </c>
      <c r="AH159" s="1" t="str">
        <f t="shared" si="183"/>
        <v/>
      </c>
      <c r="AI159" s="1" t="str">
        <f t="shared" si="188"/>
        <v/>
      </c>
      <c r="AJ159" s="219" t="str">
        <f>IF($C159="","",IF($C159="@",0,IF(COUNTIF($C$21:$C$620,$C159)=1,0,1)))</f>
        <v/>
      </c>
      <c r="AK159" s="219" t="str">
        <f>IF($L159="","",IF(OR($L159="北海道",$L159="東京都",$L159="大阪府",$L159="京都府",RIGHT($L159,1)="県"),0,1))</f>
        <v/>
      </c>
      <c r="AM159" s="76" t="str">
        <f>IF(AN159="","",RANK(AN159,$AN$21:$AN$600,1))</f>
        <v/>
      </c>
      <c r="AN159" s="76" t="str">
        <f>IF(V159="","",C159)</f>
        <v/>
      </c>
      <c r="AO159" s="1" t="str">
        <f>IF(AP159="","",RANK(AP159,$AP$21:$AP$600,1))</f>
        <v/>
      </c>
      <c r="AP159" s="76" t="str">
        <f>IF(W159="","",C159)</f>
        <v/>
      </c>
      <c r="AR159" s="76" t="str">
        <f t="shared" ref="AR159" si="201">IF(C159="","",G161)</f>
        <v/>
      </c>
      <c r="AS159" s="76" t="str">
        <f t="shared" ref="AS159" si="202">RIGHT(C159,3)</f>
        <v/>
      </c>
      <c r="AT159" s="76" t="str">
        <f t="shared" ref="AT159" si="203">IF(C159="","",RIGHT("00"&amp;AS159,3))</f>
        <v/>
      </c>
      <c r="AU159" s="76" t="str">
        <f t="shared" ref="AU159" si="204">CONCATENATE(AR159,AT159)</f>
        <v/>
      </c>
    </row>
    <row r="160" spans="2:47">
      <c r="B160" s="125"/>
      <c r="C160" s="165"/>
      <c r="D160" s="170"/>
      <c r="E160" s="175"/>
      <c r="F160" s="171"/>
      <c r="G160" s="213"/>
      <c r="H160" s="214"/>
      <c r="I160" s="215"/>
      <c r="J160" s="170"/>
      <c r="K160" s="171"/>
      <c r="L160" s="170"/>
      <c r="M160" s="175"/>
      <c r="N160" s="171"/>
      <c r="O160" s="48" t="s">
        <v>154</v>
      </c>
      <c r="P160" s="27"/>
      <c r="Q160" s="45"/>
      <c r="R160" s="48" t="str">
        <f t="shared" si="184"/>
        <v/>
      </c>
      <c r="S160" s="45"/>
      <c r="T160" s="48" t="str">
        <f t="shared" si="185"/>
        <v/>
      </c>
      <c r="U160" s="73"/>
      <c r="V160" s="156"/>
      <c r="W160" s="157"/>
      <c r="AC160" s="91"/>
      <c r="AD160" s="1" t="str">
        <f>IF($P160="","0",VLOOKUP($P160,登録データ!$Q$4:$R$19,2,FALSE))</f>
        <v>0</v>
      </c>
      <c r="AE160" s="1" t="str">
        <f t="shared" si="186"/>
        <v>00</v>
      </c>
      <c r="AF160" s="1" t="str">
        <f t="shared" si="187"/>
        <v/>
      </c>
      <c r="AG160" s="1" t="str">
        <f t="shared" si="182"/>
        <v>000000</v>
      </c>
      <c r="AH160" s="1" t="str">
        <f t="shared" si="183"/>
        <v/>
      </c>
      <c r="AI160" s="1" t="str">
        <f t="shared" si="188"/>
        <v/>
      </c>
      <c r="AJ160" s="219"/>
      <c r="AK160" s="219"/>
      <c r="AM160" s="76"/>
      <c r="AN160" s="76"/>
      <c r="AO160" s="76"/>
      <c r="AP160" s="76"/>
      <c r="AR160" s="76"/>
      <c r="AS160" s="76"/>
      <c r="AT160" s="76"/>
      <c r="AU160" s="76"/>
    </row>
    <row r="161" spans="2:47" ht="19.5" thickBot="1">
      <c r="B161" s="210"/>
      <c r="C161" s="166"/>
      <c r="D161" s="172"/>
      <c r="E161" s="176"/>
      <c r="F161" s="173"/>
      <c r="G161" s="216"/>
      <c r="H161" s="217"/>
      <c r="I161" s="218"/>
      <c r="J161" s="172"/>
      <c r="K161" s="173"/>
      <c r="L161" s="172"/>
      <c r="M161" s="176"/>
      <c r="N161" s="173"/>
      <c r="O161" s="9" t="s">
        <v>155</v>
      </c>
      <c r="P161" s="111"/>
      <c r="Q161" s="30"/>
      <c r="R161" s="9" t="str">
        <f t="shared" si="184"/>
        <v/>
      </c>
      <c r="S161" s="30"/>
      <c r="T161" s="9" t="str">
        <f t="shared" si="185"/>
        <v/>
      </c>
      <c r="U161" s="82"/>
      <c r="V161" s="156"/>
      <c r="W161" s="157"/>
      <c r="AC161" s="91"/>
      <c r="AD161" s="1" t="str">
        <f>IF($P161="","0",VLOOKUP($P161,登録データ!$Q$4:$R$19,2,FALSE))</f>
        <v>0</v>
      </c>
      <c r="AE161" s="1" t="str">
        <f t="shared" si="186"/>
        <v>00</v>
      </c>
      <c r="AF161" s="1" t="str">
        <f t="shared" si="187"/>
        <v/>
      </c>
      <c r="AG161" s="1" t="str">
        <f t="shared" si="182"/>
        <v>000000</v>
      </c>
      <c r="AH161" s="1" t="str">
        <f t="shared" si="183"/>
        <v/>
      </c>
      <c r="AI161" s="1" t="str">
        <f t="shared" si="188"/>
        <v/>
      </c>
      <c r="AJ161" s="219"/>
      <c r="AK161" s="219"/>
      <c r="AM161" s="76"/>
      <c r="AN161" s="76"/>
      <c r="AO161" s="76"/>
      <c r="AP161" s="76"/>
      <c r="AR161" s="76"/>
      <c r="AS161" s="76"/>
      <c r="AT161" s="76"/>
      <c r="AU161" s="76"/>
    </row>
    <row r="162" spans="2:47" ht="19.5" thickTop="1">
      <c r="B162" s="209">
        <v>48</v>
      </c>
      <c r="C162" s="164"/>
      <c r="D162" s="168"/>
      <c r="E162" s="174"/>
      <c r="F162" s="169"/>
      <c r="G162" s="168"/>
      <c r="H162" s="174"/>
      <c r="I162" s="169"/>
      <c r="J162" s="168"/>
      <c r="K162" s="169"/>
      <c r="L162" s="168"/>
      <c r="M162" s="174"/>
      <c r="N162" s="169"/>
      <c r="O162" s="20" t="s">
        <v>153</v>
      </c>
      <c r="P162" s="54"/>
      <c r="Q162" s="29"/>
      <c r="R162" s="20" t="str">
        <f t="shared" si="184"/>
        <v/>
      </c>
      <c r="S162" s="29"/>
      <c r="T162" s="20" t="str">
        <f t="shared" si="185"/>
        <v/>
      </c>
      <c r="U162" s="81"/>
      <c r="V162" s="156"/>
      <c r="W162" s="157"/>
      <c r="AC162" s="91"/>
      <c r="AD162" s="1" t="str">
        <f>IF($P162="","0",VLOOKUP($P162,登録データ!$Q$4:$R$19,2,FALSE))</f>
        <v>0</v>
      </c>
      <c r="AE162" s="1" t="str">
        <f t="shared" si="186"/>
        <v>00</v>
      </c>
      <c r="AF162" s="1" t="str">
        <f t="shared" si="187"/>
        <v/>
      </c>
      <c r="AG162" s="1" t="str">
        <f t="shared" si="182"/>
        <v>000000</v>
      </c>
      <c r="AH162" s="1" t="str">
        <f t="shared" si="183"/>
        <v/>
      </c>
      <c r="AI162" s="1" t="str">
        <f t="shared" si="188"/>
        <v/>
      </c>
      <c r="AJ162" s="219" t="str">
        <f>IF($C162="","",IF($C162="@",0,IF(COUNTIF($C$21:$C$620,$C162)=1,0,1)))</f>
        <v/>
      </c>
      <c r="AK162" s="219" t="str">
        <f>IF($L162="","",IF(OR($L162="北海道",$L162="東京都",$L162="大阪府",$L162="京都府",RIGHT($L162,1)="県"),0,1))</f>
        <v/>
      </c>
      <c r="AM162" s="76" t="str">
        <f>IF(AN162="","",RANK(AN162,$AN$21:$AN$600,1))</f>
        <v/>
      </c>
      <c r="AN162" s="76" t="str">
        <f>IF(V162="","",C162)</f>
        <v/>
      </c>
      <c r="AO162" s="1" t="str">
        <f>IF(AP162="","",RANK(AP162,$AP$21:$AP$600,1))</f>
        <v/>
      </c>
      <c r="AP162" s="76" t="str">
        <f>IF(W162="","",C162)</f>
        <v/>
      </c>
      <c r="AR162" s="76" t="str">
        <f t="shared" ref="AR162" si="205">IF(C162="","",G164)</f>
        <v/>
      </c>
      <c r="AS162" s="76" t="str">
        <f t="shared" ref="AS162" si="206">RIGHT(C162,3)</f>
        <v/>
      </c>
      <c r="AT162" s="76" t="str">
        <f t="shared" ref="AT162" si="207">IF(C162="","",RIGHT("00"&amp;AS162,3))</f>
        <v/>
      </c>
      <c r="AU162" s="76" t="str">
        <f t="shared" ref="AU162" si="208">CONCATENATE(AR162,AT162)</f>
        <v/>
      </c>
    </row>
    <row r="163" spans="2:47">
      <c r="B163" s="125"/>
      <c r="C163" s="165"/>
      <c r="D163" s="170"/>
      <c r="E163" s="175"/>
      <c r="F163" s="171"/>
      <c r="G163" s="213"/>
      <c r="H163" s="214"/>
      <c r="I163" s="215"/>
      <c r="J163" s="170"/>
      <c r="K163" s="171"/>
      <c r="L163" s="170"/>
      <c r="M163" s="175"/>
      <c r="N163" s="171"/>
      <c r="O163" s="48" t="s">
        <v>154</v>
      </c>
      <c r="P163" s="27"/>
      <c r="Q163" s="45"/>
      <c r="R163" s="48" t="str">
        <f t="shared" si="184"/>
        <v/>
      </c>
      <c r="S163" s="45"/>
      <c r="T163" s="48" t="str">
        <f t="shared" si="185"/>
        <v/>
      </c>
      <c r="U163" s="73"/>
      <c r="V163" s="156"/>
      <c r="W163" s="157"/>
      <c r="AC163" s="91"/>
      <c r="AD163" s="1" t="str">
        <f>IF($P163="","0",VLOOKUP($P163,登録データ!$Q$4:$R$19,2,FALSE))</f>
        <v>0</v>
      </c>
      <c r="AE163" s="1" t="str">
        <f t="shared" si="186"/>
        <v>00</v>
      </c>
      <c r="AF163" s="1" t="str">
        <f t="shared" si="187"/>
        <v/>
      </c>
      <c r="AG163" s="1" t="str">
        <f t="shared" si="182"/>
        <v>000000</v>
      </c>
      <c r="AH163" s="1" t="str">
        <f t="shared" si="183"/>
        <v/>
      </c>
      <c r="AI163" s="1" t="str">
        <f t="shared" si="188"/>
        <v/>
      </c>
      <c r="AJ163" s="219"/>
      <c r="AK163" s="219"/>
      <c r="AM163" s="76"/>
      <c r="AN163" s="76"/>
      <c r="AO163" s="76"/>
      <c r="AP163" s="76"/>
      <c r="AR163" s="76"/>
      <c r="AS163" s="76"/>
      <c r="AT163" s="76"/>
      <c r="AU163" s="76"/>
    </row>
    <row r="164" spans="2:47" ht="19.5" thickBot="1">
      <c r="B164" s="210"/>
      <c r="C164" s="166"/>
      <c r="D164" s="172"/>
      <c r="E164" s="176"/>
      <c r="F164" s="173"/>
      <c r="G164" s="216"/>
      <c r="H164" s="217"/>
      <c r="I164" s="218"/>
      <c r="J164" s="172"/>
      <c r="K164" s="173"/>
      <c r="L164" s="172"/>
      <c r="M164" s="176"/>
      <c r="N164" s="173"/>
      <c r="O164" s="9" t="s">
        <v>155</v>
      </c>
      <c r="P164" s="111"/>
      <c r="Q164" s="30"/>
      <c r="R164" s="9" t="str">
        <f t="shared" si="184"/>
        <v/>
      </c>
      <c r="S164" s="30"/>
      <c r="T164" s="9" t="str">
        <f t="shared" si="185"/>
        <v/>
      </c>
      <c r="U164" s="82"/>
      <c r="V164" s="156"/>
      <c r="W164" s="157"/>
      <c r="AC164" s="91"/>
      <c r="AD164" s="1" t="str">
        <f>IF($P164="","0",VLOOKUP($P164,登録データ!$Q$4:$R$19,2,FALSE))</f>
        <v>0</v>
      </c>
      <c r="AE164" s="1" t="str">
        <f t="shared" si="186"/>
        <v>00</v>
      </c>
      <c r="AF164" s="1" t="str">
        <f t="shared" si="187"/>
        <v/>
      </c>
      <c r="AG164" s="1" t="str">
        <f t="shared" si="182"/>
        <v>000000</v>
      </c>
      <c r="AH164" s="1" t="str">
        <f t="shared" si="183"/>
        <v/>
      </c>
      <c r="AI164" s="1" t="str">
        <f t="shared" si="188"/>
        <v/>
      </c>
      <c r="AJ164" s="219"/>
      <c r="AK164" s="219"/>
      <c r="AM164" s="76"/>
      <c r="AN164" s="76"/>
      <c r="AO164" s="76"/>
      <c r="AP164" s="76"/>
      <c r="AR164" s="76"/>
      <c r="AS164" s="76"/>
      <c r="AT164" s="76"/>
      <c r="AU164" s="76"/>
    </row>
    <row r="165" spans="2:47" ht="19.5" thickTop="1">
      <c r="B165" s="209">
        <v>49</v>
      </c>
      <c r="C165" s="164"/>
      <c r="D165" s="168"/>
      <c r="E165" s="174"/>
      <c r="F165" s="169"/>
      <c r="G165" s="168"/>
      <c r="H165" s="174"/>
      <c r="I165" s="169"/>
      <c r="J165" s="168"/>
      <c r="K165" s="169"/>
      <c r="L165" s="168"/>
      <c r="M165" s="174"/>
      <c r="N165" s="169"/>
      <c r="O165" s="20" t="s">
        <v>153</v>
      </c>
      <c r="P165" s="54"/>
      <c r="Q165" s="29"/>
      <c r="R165" s="20" t="str">
        <f t="shared" si="184"/>
        <v/>
      </c>
      <c r="S165" s="29"/>
      <c r="T165" s="20" t="str">
        <f t="shared" si="185"/>
        <v/>
      </c>
      <c r="U165" s="81"/>
      <c r="V165" s="156"/>
      <c r="W165" s="157"/>
      <c r="AC165" s="91"/>
      <c r="AD165" s="1" t="str">
        <f>IF($P165="","0",VLOOKUP($P165,登録データ!$Q$4:$R$19,2,FALSE))</f>
        <v>0</v>
      </c>
      <c r="AE165" s="1" t="str">
        <f t="shared" si="186"/>
        <v>00</v>
      </c>
      <c r="AF165" s="1" t="str">
        <f t="shared" si="187"/>
        <v/>
      </c>
      <c r="AG165" s="1" t="str">
        <f t="shared" si="182"/>
        <v>000000</v>
      </c>
      <c r="AH165" s="1" t="str">
        <f t="shared" si="183"/>
        <v/>
      </c>
      <c r="AI165" s="1" t="str">
        <f t="shared" si="188"/>
        <v/>
      </c>
      <c r="AJ165" s="219" t="str">
        <f>IF($C165="","",IF($C165="@",0,IF(COUNTIF($C$21:$C$620,$C165)=1,0,1)))</f>
        <v/>
      </c>
      <c r="AK165" s="219" t="str">
        <f>IF($L165="","",IF(OR($L165="北海道",$L165="東京都",$L165="大阪府",$L165="京都府",RIGHT($L165,1)="県"),0,1))</f>
        <v/>
      </c>
      <c r="AM165" s="76" t="str">
        <f>IF(AN165="","",RANK(AN165,$AN$21:$AN$600,1))</f>
        <v/>
      </c>
      <c r="AN165" s="76" t="str">
        <f>IF(V165="","",C165)</f>
        <v/>
      </c>
      <c r="AO165" s="1" t="str">
        <f>IF(AP165="","",RANK(AP165,$AP$21:$AP$600,1))</f>
        <v/>
      </c>
      <c r="AP165" s="76" t="str">
        <f>IF(W165="","",C165)</f>
        <v/>
      </c>
      <c r="AR165" s="76" t="str">
        <f t="shared" ref="AR165" si="209">IF(C165="","",G167)</f>
        <v/>
      </c>
      <c r="AS165" s="76" t="str">
        <f t="shared" ref="AS165" si="210">RIGHT(C165,3)</f>
        <v/>
      </c>
      <c r="AT165" s="76" t="str">
        <f t="shared" ref="AT165" si="211">IF(C165="","",RIGHT("00"&amp;AS165,3))</f>
        <v/>
      </c>
      <c r="AU165" s="76" t="str">
        <f t="shared" ref="AU165" si="212">CONCATENATE(AR165,AT165)</f>
        <v/>
      </c>
    </row>
    <row r="166" spans="2:47">
      <c r="B166" s="125"/>
      <c r="C166" s="165"/>
      <c r="D166" s="170"/>
      <c r="E166" s="175"/>
      <c r="F166" s="171"/>
      <c r="G166" s="213"/>
      <c r="H166" s="214"/>
      <c r="I166" s="215"/>
      <c r="J166" s="170"/>
      <c r="K166" s="171"/>
      <c r="L166" s="170"/>
      <c r="M166" s="175"/>
      <c r="N166" s="171"/>
      <c r="O166" s="48" t="s">
        <v>154</v>
      </c>
      <c r="P166" s="27"/>
      <c r="Q166" s="45"/>
      <c r="R166" s="48" t="str">
        <f t="shared" si="184"/>
        <v/>
      </c>
      <c r="S166" s="45"/>
      <c r="T166" s="48" t="str">
        <f t="shared" si="185"/>
        <v/>
      </c>
      <c r="U166" s="73"/>
      <c r="V166" s="156"/>
      <c r="W166" s="157"/>
      <c r="AC166" s="91"/>
      <c r="AD166" s="1" t="str">
        <f>IF($P166="","0",VLOOKUP($P166,登録データ!$Q$4:$R$19,2,FALSE))</f>
        <v>0</v>
      </c>
      <c r="AE166" s="1" t="str">
        <f t="shared" si="186"/>
        <v>00</v>
      </c>
      <c r="AF166" s="1" t="str">
        <f t="shared" si="187"/>
        <v/>
      </c>
      <c r="AG166" s="1" t="str">
        <f t="shared" si="182"/>
        <v>000000</v>
      </c>
      <c r="AH166" s="1" t="str">
        <f t="shared" si="183"/>
        <v/>
      </c>
      <c r="AI166" s="1" t="str">
        <f t="shared" si="188"/>
        <v/>
      </c>
      <c r="AJ166" s="219"/>
      <c r="AK166" s="219"/>
      <c r="AM166" s="76"/>
      <c r="AN166" s="76"/>
      <c r="AO166" s="76"/>
      <c r="AP166" s="76"/>
      <c r="AR166" s="76"/>
      <c r="AS166" s="76"/>
      <c r="AT166" s="76"/>
      <c r="AU166" s="76"/>
    </row>
    <row r="167" spans="2:47" ht="19.5" thickBot="1">
      <c r="B167" s="210"/>
      <c r="C167" s="166"/>
      <c r="D167" s="172"/>
      <c r="E167" s="176"/>
      <c r="F167" s="173"/>
      <c r="G167" s="216"/>
      <c r="H167" s="217"/>
      <c r="I167" s="218"/>
      <c r="J167" s="172"/>
      <c r="K167" s="173"/>
      <c r="L167" s="172"/>
      <c r="M167" s="176"/>
      <c r="N167" s="173"/>
      <c r="O167" s="9" t="s">
        <v>155</v>
      </c>
      <c r="P167" s="111"/>
      <c r="Q167" s="30"/>
      <c r="R167" s="9" t="str">
        <f t="shared" si="184"/>
        <v/>
      </c>
      <c r="S167" s="30"/>
      <c r="T167" s="9" t="str">
        <f t="shared" si="185"/>
        <v/>
      </c>
      <c r="U167" s="82"/>
      <c r="V167" s="156"/>
      <c r="W167" s="157"/>
      <c r="AC167" s="91"/>
      <c r="AD167" s="1" t="str">
        <f>IF($P167="","0",VLOOKUP($P167,登録データ!$Q$4:$R$19,2,FALSE))</f>
        <v>0</v>
      </c>
      <c r="AE167" s="1" t="str">
        <f t="shared" si="186"/>
        <v>00</v>
      </c>
      <c r="AF167" s="1" t="str">
        <f t="shared" si="187"/>
        <v/>
      </c>
      <c r="AG167" s="1" t="str">
        <f t="shared" si="182"/>
        <v>000000</v>
      </c>
      <c r="AH167" s="1" t="str">
        <f t="shared" si="183"/>
        <v/>
      </c>
      <c r="AI167" s="1" t="str">
        <f t="shared" si="188"/>
        <v/>
      </c>
      <c r="AJ167" s="219"/>
      <c r="AK167" s="219"/>
      <c r="AM167" s="76"/>
      <c r="AN167" s="76"/>
      <c r="AO167" s="76"/>
      <c r="AP167" s="76"/>
      <c r="AR167" s="76"/>
      <c r="AS167" s="76"/>
      <c r="AT167" s="76"/>
      <c r="AU167" s="76"/>
    </row>
    <row r="168" spans="2:47" ht="19.5" thickTop="1">
      <c r="B168" s="209">
        <v>50</v>
      </c>
      <c r="C168" s="164"/>
      <c r="D168" s="168"/>
      <c r="E168" s="174"/>
      <c r="F168" s="169"/>
      <c r="G168" s="168"/>
      <c r="H168" s="174"/>
      <c r="I168" s="169"/>
      <c r="J168" s="168"/>
      <c r="K168" s="169"/>
      <c r="L168" s="168"/>
      <c r="M168" s="174"/>
      <c r="N168" s="169"/>
      <c r="O168" s="20" t="s">
        <v>153</v>
      </c>
      <c r="P168" s="54"/>
      <c r="Q168" s="29"/>
      <c r="R168" s="20" t="str">
        <f t="shared" si="184"/>
        <v/>
      </c>
      <c r="S168" s="29"/>
      <c r="T168" s="20" t="str">
        <f t="shared" si="185"/>
        <v/>
      </c>
      <c r="U168" s="81"/>
      <c r="V168" s="156"/>
      <c r="W168" s="157"/>
      <c r="AC168" s="91"/>
      <c r="AD168" s="1" t="str">
        <f>IF($P168="","0",VLOOKUP($P168,登録データ!$Q$4:$R$19,2,FALSE))</f>
        <v>0</v>
      </c>
      <c r="AE168" s="1" t="str">
        <f t="shared" si="186"/>
        <v>00</v>
      </c>
      <c r="AF168" s="1" t="str">
        <f t="shared" si="187"/>
        <v/>
      </c>
      <c r="AG168" s="1" t="str">
        <f t="shared" si="182"/>
        <v>000000</v>
      </c>
      <c r="AH168" s="1" t="str">
        <f t="shared" si="183"/>
        <v/>
      </c>
      <c r="AI168" s="1" t="str">
        <f t="shared" si="188"/>
        <v/>
      </c>
      <c r="AJ168" s="219" t="str">
        <f>IF($C168="","",IF($C168="@",0,IF(COUNTIF($C$21:$C$620,$C168)=1,0,1)))</f>
        <v/>
      </c>
      <c r="AK168" s="219" t="str">
        <f>IF($L168="","",IF(OR($L168="北海道",$L168="東京都",$L168="大阪府",$L168="京都府",RIGHT($L168,1)="県"),0,1))</f>
        <v/>
      </c>
      <c r="AM168" s="76" t="str">
        <f>IF(AN168="","",RANK(AN168,$AN$21:$AN$600,1))</f>
        <v/>
      </c>
      <c r="AN168" s="76" t="str">
        <f>IF(V168="","",C168)</f>
        <v/>
      </c>
      <c r="AO168" s="1" t="str">
        <f>IF(AP168="","",RANK(AP168,$AP$21:$AP$600,1))</f>
        <v/>
      </c>
      <c r="AP168" s="76" t="str">
        <f>IF(W168="","",C168)</f>
        <v/>
      </c>
      <c r="AR168" s="76" t="str">
        <f t="shared" ref="AR168" si="213">IF(C168="","",G170)</f>
        <v/>
      </c>
      <c r="AS168" s="76" t="str">
        <f t="shared" ref="AS168" si="214">RIGHT(C168,3)</f>
        <v/>
      </c>
      <c r="AT168" s="76" t="str">
        <f t="shared" ref="AT168" si="215">IF(C168="","",RIGHT("00"&amp;AS168,3))</f>
        <v/>
      </c>
      <c r="AU168" s="76" t="str">
        <f t="shared" ref="AU168" si="216">CONCATENATE(AR168,AT168)</f>
        <v/>
      </c>
    </row>
    <row r="169" spans="2:47">
      <c r="B169" s="125"/>
      <c r="C169" s="165"/>
      <c r="D169" s="170"/>
      <c r="E169" s="175"/>
      <c r="F169" s="171"/>
      <c r="G169" s="213"/>
      <c r="H169" s="214"/>
      <c r="I169" s="215"/>
      <c r="J169" s="170"/>
      <c r="K169" s="171"/>
      <c r="L169" s="170"/>
      <c r="M169" s="175"/>
      <c r="N169" s="171"/>
      <c r="O169" s="48" t="s">
        <v>154</v>
      </c>
      <c r="P169" s="27"/>
      <c r="Q169" s="45"/>
      <c r="R169" s="48" t="str">
        <f t="shared" si="184"/>
        <v/>
      </c>
      <c r="S169" s="45"/>
      <c r="T169" s="48" t="str">
        <f t="shared" si="185"/>
        <v/>
      </c>
      <c r="U169" s="73"/>
      <c r="V169" s="156"/>
      <c r="W169" s="157"/>
      <c r="AC169" s="91"/>
      <c r="AD169" s="1" t="str">
        <f>IF($P169="","0",VLOOKUP($P169,登録データ!$Q$4:$R$19,2,FALSE))</f>
        <v>0</v>
      </c>
      <c r="AE169" s="1" t="str">
        <f t="shared" si="186"/>
        <v>00</v>
      </c>
      <c r="AF169" s="1" t="str">
        <f t="shared" si="187"/>
        <v/>
      </c>
      <c r="AG169" s="1" t="str">
        <f t="shared" si="182"/>
        <v>000000</v>
      </c>
      <c r="AH169" s="1" t="str">
        <f t="shared" si="183"/>
        <v/>
      </c>
      <c r="AI169" s="1" t="str">
        <f t="shared" si="188"/>
        <v/>
      </c>
      <c r="AJ169" s="219"/>
      <c r="AK169" s="219"/>
      <c r="AM169" s="76"/>
      <c r="AN169" s="76"/>
      <c r="AO169" s="76"/>
      <c r="AP169" s="76"/>
      <c r="AR169" s="76"/>
      <c r="AS169" s="76"/>
      <c r="AT169" s="76"/>
      <c r="AU169" s="76"/>
    </row>
    <row r="170" spans="2:47" ht="19.5" thickBot="1">
      <c r="B170" s="210"/>
      <c r="C170" s="166"/>
      <c r="D170" s="172"/>
      <c r="E170" s="176"/>
      <c r="F170" s="173"/>
      <c r="G170" s="216"/>
      <c r="H170" s="217"/>
      <c r="I170" s="218"/>
      <c r="J170" s="172"/>
      <c r="K170" s="173"/>
      <c r="L170" s="172"/>
      <c r="M170" s="176"/>
      <c r="N170" s="173"/>
      <c r="O170" s="9" t="s">
        <v>155</v>
      </c>
      <c r="P170" s="111"/>
      <c r="Q170" s="30"/>
      <c r="R170" s="9" t="str">
        <f t="shared" si="184"/>
        <v/>
      </c>
      <c r="S170" s="30"/>
      <c r="T170" s="9" t="str">
        <f t="shared" si="185"/>
        <v/>
      </c>
      <c r="U170" s="82"/>
      <c r="V170" s="156"/>
      <c r="W170" s="157"/>
      <c r="AC170" s="91"/>
      <c r="AD170" s="1" t="str">
        <f>IF($P170="","0",VLOOKUP($P170,登録データ!$Q$4:$R$19,2,FALSE))</f>
        <v>0</v>
      </c>
      <c r="AE170" s="1" t="str">
        <f t="shared" si="186"/>
        <v>00</v>
      </c>
      <c r="AF170" s="1" t="str">
        <f t="shared" si="187"/>
        <v/>
      </c>
      <c r="AG170" s="1" t="str">
        <f t="shared" si="182"/>
        <v>000000</v>
      </c>
      <c r="AH170" s="1" t="str">
        <f t="shared" si="183"/>
        <v/>
      </c>
      <c r="AI170" s="1" t="str">
        <f t="shared" si="188"/>
        <v/>
      </c>
      <c r="AJ170" s="219"/>
      <c r="AK170" s="219"/>
      <c r="AM170" s="76"/>
      <c r="AN170" s="76"/>
      <c r="AO170" s="76"/>
      <c r="AP170" s="76"/>
      <c r="AR170" s="76"/>
      <c r="AS170" s="76"/>
      <c r="AT170" s="76"/>
      <c r="AU170" s="76"/>
    </row>
    <row r="171" spans="2:47" ht="19.5" thickTop="1">
      <c r="B171" s="209">
        <v>51</v>
      </c>
      <c r="C171" s="164"/>
      <c r="D171" s="168"/>
      <c r="E171" s="174"/>
      <c r="F171" s="169"/>
      <c r="G171" s="168"/>
      <c r="H171" s="174"/>
      <c r="I171" s="169"/>
      <c r="J171" s="168"/>
      <c r="K171" s="169"/>
      <c r="L171" s="168"/>
      <c r="M171" s="174"/>
      <c r="N171" s="169"/>
      <c r="O171" s="20" t="s">
        <v>153</v>
      </c>
      <c r="P171" s="54"/>
      <c r="Q171" s="29"/>
      <c r="R171" s="20" t="str">
        <f t="shared" si="184"/>
        <v/>
      </c>
      <c r="S171" s="29"/>
      <c r="T171" s="20" t="str">
        <f t="shared" si="185"/>
        <v/>
      </c>
      <c r="U171" s="81"/>
      <c r="V171" s="156"/>
      <c r="W171" s="157"/>
      <c r="AC171" s="91"/>
      <c r="AD171" s="1" t="str">
        <f>IF($P171="","0",VLOOKUP($P171,登録データ!$Q$4:$R$19,2,FALSE))</f>
        <v>0</v>
      </c>
      <c r="AE171" s="1" t="str">
        <f t="shared" si="186"/>
        <v>00</v>
      </c>
      <c r="AF171" s="1" t="str">
        <f t="shared" si="187"/>
        <v/>
      </c>
      <c r="AG171" s="1" t="str">
        <f t="shared" si="182"/>
        <v>000000</v>
      </c>
      <c r="AH171" s="1" t="str">
        <f t="shared" si="183"/>
        <v/>
      </c>
      <c r="AI171" s="1" t="str">
        <f t="shared" si="188"/>
        <v/>
      </c>
      <c r="AJ171" s="219" t="str">
        <f>IF($C171="","",IF($C171="@",0,IF(COUNTIF($C$21:$C$620,$C171)=1,0,1)))</f>
        <v/>
      </c>
      <c r="AK171" s="219" t="str">
        <f>IF($L171="","",IF(OR($L171="北海道",$L171="東京都",$L171="大阪府",$L171="京都府",RIGHT($L171,1)="県"),0,1))</f>
        <v/>
      </c>
      <c r="AM171" s="76" t="str">
        <f>IF(AN171="","",RANK(AN171,$AN$21:$AN$600,1))</f>
        <v/>
      </c>
      <c r="AN171" s="76" t="str">
        <f>IF(V171="","",C171)</f>
        <v/>
      </c>
      <c r="AO171" s="1" t="str">
        <f>IF(AP171="","",RANK(AP171,$AP$21:$AP$600,1))</f>
        <v/>
      </c>
      <c r="AP171" s="76" t="str">
        <f>IF(W171="","",C171)</f>
        <v/>
      </c>
      <c r="AR171" s="76" t="str">
        <f t="shared" ref="AR171" si="217">IF(C171="","",G173)</f>
        <v/>
      </c>
      <c r="AS171" s="76" t="str">
        <f t="shared" ref="AS171" si="218">RIGHT(C171,3)</f>
        <v/>
      </c>
      <c r="AT171" s="76" t="str">
        <f t="shared" ref="AT171" si="219">IF(C171="","",RIGHT("00"&amp;AS171,3))</f>
        <v/>
      </c>
      <c r="AU171" s="76" t="str">
        <f t="shared" ref="AU171" si="220">CONCATENATE(AR171,AT171)</f>
        <v/>
      </c>
    </row>
    <row r="172" spans="2:47">
      <c r="B172" s="125"/>
      <c r="C172" s="165"/>
      <c r="D172" s="170"/>
      <c r="E172" s="175"/>
      <c r="F172" s="171"/>
      <c r="G172" s="213"/>
      <c r="H172" s="214"/>
      <c r="I172" s="215"/>
      <c r="J172" s="170"/>
      <c r="K172" s="171"/>
      <c r="L172" s="170"/>
      <c r="M172" s="175"/>
      <c r="N172" s="171"/>
      <c r="O172" s="48" t="s">
        <v>154</v>
      </c>
      <c r="P172" s="27"/>
      <c r="Q172" s="45"/>
      <c r="R172" s="48" t="str">
        <f t="shared" si="184"/>
        <v/>
      </c>
      <c r="S172" s="45"/>
      <c r="T172" s="48" t="str">
        <f t="shared" si="185"/>
        <v/>
      </c>
      <c r="U172" s="73"/>
      <c r="V172" s="156"/>
      <c r="W172" s="157"/>
      <c r="AC172" s="91"/>
      <c r="AD172" s="1" t="str">
        <f>IF($P172="","0",VLOOKUP($P172,登録データ!$Q$4:$R$19,2,FALSE))</f>
        <v>0</v>
      </c>
      <c r="AE172" s="1" t="str">
        <f t="shared" si="186"/>
        <v>00</v>
      </c>
      <c r="AF172" s="1" t="str">
        <f t="shared" si="187"/>
        <v/>
      </c>
      <c r="AG172" s="1" t="str">
        <f t="shared" si="182"/>
        <v>000000</v>
      </c>
      <c r="AH172" s="1" t="str">
        <f t="shared" si="183"/>
        <v/>
      </c>
      <c r="AI172" s="1" t="str">
        <f t="shared" si="188"/>
        <v/>
      </c>
      <c r="AJ172" s="219"/>
      <c r="AK172" s="219"/>
      <c r="AM172" s="76"/>
      <c r="AN172" s="76"/>
      <c r="AO172" s="76"/>
      <c r="AP172" s="76"/>
      <c r="AR172" s="76"/>
      <c r="AS172" s="76"/>
      <c r="AT172" s="76"/>
      <c r="AU172" s="76"/>
    </row>
    <row r="173" spans="2:47" ht="19.5" thickBot="1">
      <c r="B173" s="210"/>
      <c r="C173" s="166"/>
      <c r="D173" s="172"/>
      <c r="E173" s="176"/>
      <c r="F173" s="173"/>
      <c r="G173" s="216"/>
      <c r="H173" s="217"/>
      <c r="I173" s="218"/>
      <c r="J173" s="172"/>
      <c r="K173" s="173"/>
      <c r="L173" s="172"/>
      <c r="M173" s="176"/>
      <c r="N173" s="173"/>
      <c r="O173" s="9" t="s">
        <v>155</v>
      </c>
      <c r="P173" s="111"/>
      <c r="Q173" s="30"/>
      <c r="R173" s="9" t="str">
        <f t="shared" si="184"/>
        <v/>
      </c>
      <c r="S173" s="30"/>
      <c r="T173" s="9" t="str">
        <f t="shared" si="185"/>
        <v/>
      </c>
      <c r="U173" s="82"/>
      <c r="V173" s="156"/>
      <c r="W173" s="157"/>
      <c r="AC173" s="91"/>
      <c r="AD173" s="1" t="str">
        <f>IF($P173="","0",VLOOKUP($P173,登録データ!$Q$4:$R$19,2,FALSE))</f>
        <v>0</v>
      </c>
      <c r="AE173" s="1" t="str">
        <f t="shared" si="186"/>
        <v>00</v>
      </c>
      <c r="AF173" s="1" t="str">
        <f t="shared" si="187"/>
        <v/>
      </c>
      <c r="AG173" s="1" t="str">
        <f t="shared" si="182"/>
        <v>000000</v>
      </c>
      <c r="AH173" s="1" t="str">
        <f t="shared" si="183"/>
        <v/>
      </c>
      <c r="AI173" s="1" t="str">
        <f t="shared" si="188"/>
        <v/>
      </c>
      <c r="AJ173" s="219"/>
      <c r="AK173" s="219"/>
      <c r="AM173" s="76"/>
      <c r="AN173" s="76"/>
      <c r="AO173" s="76"/>
      <c r="AP173" s="76"/>
      <c r="AR173" s="76"/>
      <c r="AS173" s="76"/>
      <c r="AT173" s="76"/>
      <c r="AU173" s="76"/>
    </row>
    <row r="174" spans="2:47" ht="19.5" thickTop="1">
      <c r="B174" s="209">
        <v>52</v>
      </c>
      <c r="C174" s="164"/>
      <c r="D174" s="168"/>
      <c r="E174" s="174"/>
      <c r="F174" s="169"/>
      <c r="G174" s="168"/>
      <c r="H174" s="174"/>
      <c r="I174" s="169"/>
      <c r="J174" s="168"/>
      <c r="K174" s="169"/>
      <c r="L174" s="168"/>
      <c r="M174" s="174"/>
      <c r="N174" s="169"/>
      <c r="O174" s="20" t="s">
        <v>153</v>
      </c>
      <c r="P174" s="54"/>
      <c r="Q174" s="29"/>
      <c r="R174" s="20" t="str">
        <f t="shared" si="184"/>
        <v/>
      </c>
      <c r="S174" s="29"/>
      <c r="T174" s="20" t="str">
        <f t="shared" si="185"/>
        <v/>
      </c>
      <c r="U174" s="81"/>
      <c r="V174" s="156"/>
      <c r="W174" s="157"/>
      <c r="AC174" s="91"/>
      <c r="AD174" s="1" t="str">
        <f>IF($P174="","0",VLOOKUP($P174,登録データ!$Q$4:$R$19,2,FALSE))</f>
        <v>0</v>
      </c>
      <c r="AE174" s="1" t="str">
        <f t="shared" si="186"/>
        <v>00</v>
      </c>
      <c r="AF174" s="1" t="str">
        <f t="shared" si="187"/>
        <v/>
      </c>
      <c r="AG174" s="1" t="str">
        <f t="shared" si="182"/>
        <v>000000</v>
      </c>
      <c r="AH174" s="1" t="str">
        <f t="shared" si="183"/>
        <v/>
      </c>
      <c r="AI174" s="1" t="str">
        <f t="shared" si="188"/>
        <v/>
      </c>
      <c r="AJ174" s="219" t="str">
        <f>IF($C174="","",IF($C174="@",0,IF(COUNTIF($C$21:$C$620,$C174)=1,0,1)))</f>
        <v/>
      </c>
      <c r="AK174" s="219" t="str">
        <f>IF($L174="","",IF(OR($L174="北海道",$L174="東京都",$L174="大阪府",$L174="京都府",RIGHT($L174,1)="県"),0,1))</f>
        <v/>
      </c>
      <c r="AM174" s="76" t="str">
        <f>IF(AN174="","",RANK(AN174,$AN$21:$AN$600,1))</f>
        <v/>
      </c>
      <c r="AN174" s="76" t="str">
        <f>IF(V174="","",C174)</f>
        <v/>
      </c>
      <c r="AO174" s="1" t="str">
        <f>IF(AP174="","",RANK(AP174,$AP$21:$AP$600,1))</f>
        <v/>
      </c>
      <c r="AP174" s="76" t="str">
        <f>IF(W174="","",C174)</f>
        <v/>
      </c>
      <c r="AR174" s="76" t="str">
        <f t="shared" ref="AR174" si="221">IF(C174="","",G176)</f>
        <v/>
      </c>
      <c r="AS174" s="76" t="str">
        <f t="shared" ref="AS174" si="222">RIGHT(C174,3)</f>
        <v/>
      </c>
      <c r="AT174" s="76" t="str">
        <f t="shared" ref="AT174" si="223">IF(C174="","",RIGHT("00"&amp;AS174,3))</f>
        <v/>
      </c>
      <c r="AU174" s="76" t="str">
        <f t="shared" ref="AU174" si="224">CONCATENATE(AR174,AT174)</f>
        <v/>
      </c>
    </row>
    <row r="175" spans="2:47">
      <c r="B175" s="125"/>
      <c r="C175" s="165"/>
      <c r="D175" s="170"/>
      <c r="E175" s="175"/>
      <c r="F175" s="171"/>
      <c r="G175" s="213"/>
      <c r="H175" s="214"/>
      <c r="I175" s="215"/>
      <c r="J175" s="170"/>
      <c r="K175" s="171"/>
      <c r="L175" s="170"/>
      <c r="M175" s="175"/>
      <c r="N175" s="171"/>
      <c r="O175" s="48" t="s">
        <v>154</v>
      </c>
      <c r="P175" s="27"/>
      <c r="Q175" s="45"/>
      <c r="R175" s="48" t="str">
        <f t="shared" si="184"/>
        <v/>
      </c>
      <c r="S175" s="45"/>
      <c r="T175" s="48" t="str">
        <f t="shared" si="185"/>
        <v/>
      </c>
      <c r="U175" s="73"/>
      <c r="V175" s="156"/>
      <c r="W175" s="157"/>
      <c r="AC175" s="91"/>
      <c r="AD175" s="1" t="str">
        <f>IF($P175="","0",VLOOKUP($P175,登録データ!$Q$4:$R$19,2,FALSE))</f>
        <v>0</v>
      </c>
      <c r="AE175" s="1" t="str">
        <f t="shared" si="186"/>
        <v>00</v>
      </c>
      <c r="AF175" s="1" t="str">
        <f t="shared" si="187"/>
        <v/>
      </c>
      <c r="AG175" s="1" t="str">
        <f t="shared" si="182"/>
        <v>000000</v>
      </c>
      <c r="AH175" s="1" t="str">
        <f t="shared" si="183"/>
        <v/>
      </c>
      <c r="AI175" s="1" t="str">
        <f t="shared" si="188"/>
        <v/>
      </c>
      <c r="AJ175" s="219"/>
      <c r="AK175" s="219"/>
      <c r="AM175" s="76"/>
      <c r="AN175" s="76"/>
      <c r="AO175" s="76"/>
      <c r="AP175" s="76"/>
      <c r="AR175" s="76"/>
      <c r="AS175" s="76"/>
      <c r="AT175" s="76"/>
      <c r="AU175" s="76"/>
    </row>
    <row r="176" spans="2:47" ht="19.5" thickBot="1">
      <c r="B176" s="210"/>
      <c r="C176" s="166"/>
      <c r="D176" s="172"/>
      <c r="E176" s="176"/>
      <c r="F176" s="173"/>
      <c r="G176" s="216"/>
      <c r="H176" s="217"/>
      <c r="I176" s="218"/>
      <c r="J176" s="172"/>
      <c r="K176" s="173"/>
      <c r="L176" s="172"/>
      <c r="M176" s="176"/>
      <c r="N176" s="173"/>
      <c r="O176" s="9" t="s">
        <v>155</v>
      </c>
      <c r="P176" s="111"/>
      <c r="Q176" s="30"/>
      <c r="R176" s="9" t="str">
        <f t="shared" si="184"/>
        <v/>
      </c>
      <c r="S176" s="30"/>
      <c r="T176" s="9" t="str">
        <f t="shared" si="185"/>
        <v/>
      </c>
      <c r="U176" s="82"/>
      <c r="V176" s="156"/>
      <c r="W176" s="157"/>
      <c r="AC176" s="91"/>
      <c r="AD176" s="1" t="str">
        <f>IF($P176="","0",VLOOKUP($P176,登録データ!$Q$4:$R$19,2,FALSE))</f>
        <v>0</v>
      </c>
      <c r="AE176" s="1" t="str">
        <f t="shared" si="186"/>
        <v>00</v>
      </c>
      <c r="AF176" s="1" t="str">
        <f t="shared" si="187"/>
        <v/>
      </c>
      <c r="AG176" s="1" t="str">
        <f t="shared" si="182"/>
        <v>000000</v>
      </c>
      <c r="AH176" s="1" t="str">
        <f t="shared" si="183"/>
        <v/>
      </c>
      <c r="AI176" s="1" t="str">
        <f t="shared" si="188"/>
        <v/>
      </c>
      <c r="AJ176" s="219"/>
      <c r="AK176" s="219"/>
      <c r="AM176" s="76"/>
      <c r="AN176" s="76"/>
      <c r="AO176" s="76"/>
      <c r="AP176" s="76"/>
      <c r="AR176" s="76"/>
      <c r="AS176" s="76"/>
      <c r="AT176" s="76"/>
      <c r="AU176" s="76"/>
    </row>
    <row r="177" spans="2:47" ht="19.5" thickTop="1">
      <c r="B177" s="209">
        <v>53</v>
      </c>
      <c r="C177" s="164"/>
      <c r="D177" s="168"/>
      <c r="E177" s="174"/>
      <c r="F177" s="169"/>
      <c r="G177" s="168"/>
      <c r="H177" s="174"/>
      <c r="I177" s="169"/>
      <c r="J177" s="168"/>
      <c r="K177" s="169"/>
      <c r="L177" s="168"/>
      <c r="M177" s="174"/>
      <c r="N177" s="169"/>
      <c r="O177" s="20" t="s">
        <v>153</v>
      </c>
      <c r="P177" s="54"/>
      <c r="Q177" s="29"/>
      <c r="R177" s="20" t="str">
        <f t="shared" si="184"/>
        <v/>
      </c>
      <c r="S177" s="29"/>
      <c r="T177" s="20" t="str">
        <f t="shared" si="185"/>
        <v/>
      </c>
      <c r="U177" s="81"/>
      <c r="V177" s="156"/>
      <c r="W177" s="157"/>
      <c r="AC177" s="91"/>
      <c r="AD177" s="1" t="str">
        <f>IF($P177="","0",VLOOKUP($P177,登録データ!$Q$4:$R$19,2,FALSE))</f>
        <v>0</v>
      </c>
      <c r="AE177" s="1" t="str">
        <f t="shared" si="186"/>
        <v>00</v>
      </c>
      <c r="AF177" s="1" t="str">
        <f t="shared" si="187"/>
        <v/>
      </c>
      <c r="AG177" s="1" t="str">
        <f t="shared" si="182"/>
        <v>000000</v>
      </c>
      <c r="AH177" s="1" t="str">
        <f t="shared" si="183"/>
        <v/>
      </c>
      <c r="AI177" s="1" t="str">
        <f t="shared" si="188"/>
        <v/>
      </c>
      <c r="AJ177" s="219" t="str">
        <f>IF($C177="","",IF($C177="@",0,IF(COUNTIF($C$21:$C$620,$C177)=1,0,1)))</f>
        <v/>
      </c>
      <c r="AK177" s="219" t="str">
        <f>IF($L177="","",IF(OR($L177="北海道",$L177="東京都",$L177="大阪府",$L177="京都府",RIGHT($L177,1)="県"),0,1))</f>
        <v/>
      </c>
      <c r="AM177" s="76" t="str">
        <f>IF(AN177="","",RANK(AN177,$AN$21:$AN$600,1))</f>
        <v/>
      </c>
      <c r="AN177" s="76" t="str">
        <f>IF(V177="","",C177)</f>
        <v/>
      </c>
      <c r="AO177" s="1" t="str">
        <f>IF(AP177="","",RANK(AP177,$AP$21:$AP$600,1))</f>
        <v/>
      </c>
      <c r="AP177" s="76" t="str">
        <f>IF(W177="","",C177)</f>
        <v/>
      </c>
      <c r="AR177" s="76" t="str">
        <f t="shared" ref="AR177" si="225">IF(C177="","",G179)</f>
        <v/>
      </c>
      <c r="AS177" s="76" t="str">
        <f t="shared" ref="AS177" si="226">RIGHT(C177,3)</f>
        <v/>
      </c>
      <c r="AT177" s="76" t="str">
        <f t="shared" ref="AT177" si="227">IF(C177="","",RIGHT("00"&amp;AS177,3))</f>
        <v/>
      </c>
      <c r="AU177" s="76" t="str">
        <f t="shared" ref="AU177" si="228">CONCATENATE(AR177,AT177)</f>
        <v/>
      </c>
    </row>
    <row r="178" spans="2:47">
      <c r="B178" s="125"/>
      <c r="C178" s="165"/>
      <c r="D178" s="170"/>
      <c r="E178" s="175"/>
      <c r="F178" s="171"/>
      <c r="G178" s="213"/>
      <c r="H178" s="214"/>
      <c r="I178" s="215"/>
      <c r="J178" s="170"/>
      <c r="K178" s="171"/>
      <c r="L178" s="170"/>
      <c r="M178" s="175"/>
      <c r="N178" s="171"/>
      <c r="O178" s="48" t="s">
        <v>154</v>
      </c>
      <c r="P178" s="27"/>
      <c r="Q178" s="45"/>
      <c r="R178" s="48" t="str">
        <f t="shared" si="184"/>
        <v/>
      </c>
      <c r="S178" s="45"/>
      <c r="T178" s="48" t="str">
        <f t="shared" si="185"/>
        <v/>
      </c>
      <c r="U178" s="73"/>
      <c r="V178" s="156"/>
      <c r="W178" s="157"/>
      <c r="AC178" s="91"/>
      <c r="AD178" s="1" t="str">
        <f>IF($P178="","0",VLOOKUP($P178,登録データ!$Q$4:$R$19,2,FALSE))</f>
        <v>0</v>
      </c>
      <c r="AE178" s="1" t="str">
        <f t="shared" si="186"/>
        <v>00</v>
      </c>
      <c r="AF178" s="1" t="str">
        <f t="shared" si="187"/>
        <v/>
      </c>
      <c r="AG178" s="1" t="str">
        <f t="shared" si="182"/>
        <v>000000</v>
      </c>
      <c r="AH178" s="1" t="str">
        <f t="shared" si="183"/>
        <v/>
      </c>
      <c r="AI178" s="1" t="str">
        <f t="shared" si="188"/>
        <v/>
      </c>
      <c r="AJ178" s="219"/>
      <c r="AK178" s="219"/>
      <c r="AM178" s="76"/>
      <c r="AN178" s="76"/>
      <c r="AO178" s="76"/>
      <c r="AP178" s="76"/>
      <c r="AR178" s="76"/>
      <c r="AS178" s="76"/>
      <c r="AT178" s="76"/>
      <c r="AU178" s="76"/>
    </row>
    <row r="179" spans="2:47" ht="19.5" thickBot="1">
      <c r="B179" s="210"/>
      <c r="C179" s="166"/>
      <c r="D179" s="172"/>
      <c r="E179" s="176"/>
      <c r="F179" s="173"/>
      <c r="G179" s="216"/>
      <c r="H179" s="217"/>
      <c r="I179" s="218"/>
      <c r="J179" s="172"/>
      <c r="K179" s="173"/>
      <c r="L179" s="172"/>
      <c r="M179" s="176"/>
      <c r="N179" s="173"/>
      <c r="O179" s="9" t="s">
        <v>155</v>
      </c>
      <c r="P179" s="111"/>
      <c r="Q179" s="30"/>
      <c r="R179" s="9" t="str">
        <f t="shared" si="184"/>
        <v/>
      </c>
      <c r="S179" s="30"/>
      <c r="T179" s="9" t="str">
        <f t="shared" si="185"/>
        <v/>
      </c>
      <c r="U179" s="82"/>
      <c r="V179" s="156"/>
      <c r="W179" s="157"/>
      <c r="AC179" s="91"/>
      <c r="AD179" s="1" t="str">
        <f>IF($P179="","0",VLOOKUP($P179,登録データ!$Q$4:$R$19,2,FALSE))</f>
        <v>0</v>
      </c>
      <c r="AE179" s="1" t="str">
        <f t="shared" si="186"/>
        <v>00</v>
      </c>
      <c r="AF179" s="1" t="str">
        <f t="shared" si="187"/>
        <v/>
      </c>
      <c r="AG179" s="1" t="str">
        <f t="shared" si="182"/>
        <v>000000</v>
      </c>
      <c r="AH179" s="1" t="str">
        <f t="shared" si="183"/>
        <v/>
      </c>
      <c r="AI179" s="1" t="str">
        <f t="shared" si="188"/>
        <v/>
      </c>
      <c r="AJ179" s="219"/>
      <c r="AK179" s="219"/>
      <c r="AM179" s="76"/>
      <c r="AN179" s="76"/>
      <c r="AO179" s="76"/>
      <c r="AP179" s="76"/>
      <c r="AR179" s="76"/>
      <c r="AS179" s="76"/>
      <c r="AT179" s="76"/>
      <c r="AU179" s="76"/>
    </row>
    <row r="180" spans="2:47" ht="19.5" thickTop="1">
      <c r="B180" s="209">
        <v>54</v>
      </c>
      <c r="C180" s="164"/>
      <c r="D180" s="168"/>
      <c r="E180" s="174"/>
      <c r="F180" s="169"/>
      <c r="G180" s="168"/>
      <c r="H180" s="174"/>
      <c r="I180" s="169"/>
      <c r="J180" s="168"/>
      <c r="K180" s="169"/>
      <c r="L180" s="168"/>
      <c r="M180" s="174"/>
      <c r="N180" s="169"/>
      <c r="O180" s="20" t="s">
        <v>153</v>
      </c>
      <c r="P180" s="54"/>
      <c r="Q180" s="29"/>
      <c r="R180" s="20" t="str">
        <f t="shared" si="184"/>
        <v/>
      </c>
      <c r="S180" s="29"/>
      <c r="T180" s="20" t="str">
        <f t="shared" si="185"/>
        <v/>
      </c>
      <c r="U180" s="81"/>
      <c r="V180" s="156"/>
      <c r="W180" s="157"/>
      <c r="AC180" s="91"/>
      <c r="AD180" s="1" t="str">
        <f>IF($P180="","0",VLOOKUP($P180,登録データ!$Q$4:$R$19,2,FALSE))</f>
        <v>0</v>
      </c>
      <c r="AE180" s="1" t="str">
        <f t="shared" si="186"/>
        <v>00</v>
      </c>
      <c r="AF180" s="1" t="str">
        <f t="shared" si="187"/>
        <v/>
      </c>
      <c r="AG180" s="1" t="str">
        <f t="shared" si="182"/>
        <v>000000</v>
      </c>
      <c r="AH180" s="1" t="str">
        <f t="shared" si="183"/>
        <v/>
      </c>
      <c r="AI180" s="1" t="str">
        <f t="shared" si="188"/>
        <v/>
      </c>
      <c r="AJ180" s="219" t="str">
        <f>IF($C180="","",IF($C180="@",0,IF(COUNTIF($C$21:$C$620,$C180)=1,0,1)))</f>
        <v/>
      </c>
      <c r="AK180" s="219" t="str">
        <f>IF($L180="","",IF(OR($L180="北海道",$L180="東京都",$L180="大阪府",$L180="京都府",RIGHT($L180,1)="県"),0,1))</f>
        <v/>
      </c>
      <c r="AM180" s="76" t="str">
        <f>IF(AN180="","",RANK(AN180,$AN$21:$AN$600,1))</f>
        <v/>
      </c>
      <c r="AN180" s="76" t="str">
        <f>IF(V180="","",C180)</f>
        <v/>
      </c>
      <c r="AO180" s="1" t="str">
        <f>IF(AP180="","",RANK(AP180,$AP$21:$AP$600,1))</f>
        <v/>
      </c>
      <c r="AP180" s="76" t="str">
        <f>IF(W180="","",C180)</f>
        <v/>
      </c>
      <c r="AR180" s="76" t="str">
        <f t="shared" ref="AR180" si="229">IF(C180="","",G182)</f>
        <v/>
      </c>
      <c r="AS180" s="76" t="str">
        <f t="shared" ref="AS180" si="230">RIGHT(C180,3)</f>
        <v/>
      </c>
      <c r="AT180" s="76" t="str">
        <f t="shared" ref="AT180" si="231">IF(C180="","",RIGHT("00"&amp;AS180,3))</f>
        <v/>
      </c>
      <c r="AU180" s="76" t="str">
        <f t="shared" ref="AU180" si="232">CONCATENATE(AR180,AT180)</f>
        <v/>
      </c>
    </row>
    <row r="181" spans="2:47">
      <c r="B181" s="125"/>
      <c r="C181" s="165"/>
      <c r="D181" s="170"/>
      <c r="E181" s="175"/>
      <c r="F181" s="171"/>
      <c r="G181" s="213"/>
      <c r="H181" s="214"/>
      <c r="I181" s="215"/>
      <c r="J181" s="170"/>
      <c r="K181" s="171"/>
      <c r="L181" s="170"/>
      <c r="M181" s="175"/>
      <c r="N181" s="171"/>
      <c r="O181" s="48" t="s">
        <v>154</v>
      </c>
      <c r="P181" s="27"/>
      <c r="Q181" s="45"/>
      <c r="R181" s="48" t="str">
        <f t="shared" si="184"/>
        <v/>
      </c>
      <c r="S181" s="45"/>
      <c r="T181" s="48" t="str">
        <f t="shared" si="185"/>
        <v/>
      </c>
      <c r="U181" s="73"/>
      <c r="V181" s="156"/>
      <c r="W181" s="157"/>
      <c r="AC181" s="91"/>
      <c r="AD181" s="1" t="str">
        <f>IF($P181="","0",VLOOKUP($P181,登録データ!$Q$4:$R$19,2,FALSE))</f>
        <v>0</v>
      </c>
      <c r="AE181" s="1" t="str">
        <f t="shared" si="186"/>
        <v>00</v>
      </c>
      <c r="AF181" s="1" t="str">
        <f t="shared" si="187"/>
        <v/>
      </c>
      <c r="AG181" s="1" t="str">
        <f t="shared" si="182"/>
        <v>000000</v>
      </c>
      <c r="AH181" s="1" t="str">
        <f t="shared" si="183"/>
        <v/>
      </c>
      <c r="AI181" s="1" t="str">
        <f t="shared" si="188"/>
        <v/>
      </c>
      <c r="AJ181" s="219"/>
      <c r="AK181" s="219"/>
      <c r="AM181" s="76"/>
      <c r="AN181" s="76"/>
      <c r="AO181" s="76"/>
      <c r="AP181" s="76"/>
      <c r="AR181" s="76"/>
      <c r="AS181" s="76"/>
      <c r="AT181" s="76"/>
      <c r="AU181" s="76"/>
    </row>
    <row r="182" spans="2:47" ht="19.5" thickBot="1">
      <c r="B182" s="210"/>
      <c r="C182" s="166"/>
      <c r="D182" s="172"/>
      <c r="E182" s="176"/>
      <c r="F182" s="173"/>
      <c r="G182" s="216"/>
      <c r="H182" s="217"/>
      <c r="I182" s="218"/>
      <c r="J182" s="172"/>
      <c r="K182" s="173"/>
      <c r="L182" s="172"/>
      <c r="M182" s="176"/>
      <c r="N182" s="173"/>
      <c r="O182" s="9" t="s">
        <v>155</v>
      </c>
      <c r="P182" s="111"/>
      <c r="Q182" s="30"/>
      <c r="R182" s="9" t="str">
        <f t="shared" si="184"/>
        <v/>
      </c>
      <c r="S182" s="30"/>
      <c r="T182" s="9" t="str">
        <f t="shared" si="185"/>
        <v/>
      </c>
      <c r="U182" s="82"/>
      <c r="V182" s="156"/>
      <c r="W182" s="157"/>
      <c r="AC182" s="91"/>
      <c r="AD182" s="1" t="str">
        <f>IF($P182="","0",VLOOKUP($P182,登録データ!$Q$4:$R$19,2,FALSE))</f>
        <v>0</v>
      </c>
      <c r="AE182" s="1" t="str">
        <f t="shared" si="186"/>
        <v>00</v>
      </c>
      <c r="AF182" s="1" t="str">
        <f t="shared" si="187"/>
        <v/>
      </c>
      <c r="AG182" s="1" t="str">
        <f t="shared" si="182"/>
        <v>000000</v>
      </c>
      <c r="AH182" s="1" t="str">
        <f t="shared" si="183"/>
        <v/>
      </c>
      <c r="AI182" s="1" t="str">
        <f t="shared" si="188"/>
        <v/>
      </c>
      <c r="AJ182" s="219"/>
      <c r="AK182" s="219"/>
      <c r="AM182" s="76"/>
      <c r="AN182" s="76"/>
      <c r="AO182" s="76"/>
      <c r="AP182" s="76"/>
      <c r="AR182" s="76"/>
      <c r="AS182" s="76"/>
      <c r="AT182" s="76"/>
      <c r="AU182" s="76"/>
    </row>
    <row r="183" spans="2:47" ht="19.5" thickTop="1">
      <c r="B183" s="209">
        <v>55</v>
      </c>
      <c r="C183" s="164"/>
      <c r="D183" s="168"/>
      <c r="E183" s="174"/>
      <c r="F183" s="169"/>
      <c r="G183" s="168"/>
      <c r="H183" s="174"/>
      <c r="I183" s="169"/>
      <c r="J183" s="168"/>
      <c r="K183" s="169"/>
      <c r="L183" s="168"/>
      <c r="M183" s="174"/>
      <c r="N183" s="169"/>
      <c r="O183" s="20" t="s">
        <v>153</v>
      </c>
      <c r="P183" s="54"/>
      <c r="Q183" s="29"/>
      <c r="R183" s="20" t="str">
        <f t="shared" si="184"/>
        <v/>
      </c>
      <c r="S183" s="29"/>
      <c r="T183" s="20" t="str">
        <f t="shared" si="185"/>
        <v/>
      </c>
      <c r="U183" s="81"/>
      <c r="V183" s="156"/>
      <c r="W183" s="157"/>
      <c r="AC183" s="91"/>
      <c r="AD183" s="1" t="str">
        <f>IF($P183="","0",VLOOKUP($P183,登録データ!$Q$4:$R$19,2,FALSE))</f>
        <v>0</v>
      </c>
      <c r="AE183" s="1" t="str">
        <f t="shared" si="186"/>
        <v>00</v>
      </c>
      <c r="AF183" s="1" t="str">
        <f t="shared" si="187"/>
        <v/>
      </c>
      <c r="AG183" s="1" t="str">
        <f t="shared" si="182"/>
        <v>000000</v>
      </c>
      <c r="AH183" s="1" t="str">
        <f t="shared" si="183"/>
        <v/>
      </c>
      <c r="AI183" s="1" t="str">
        <f t="shared" si="188"/>
        <v/>
      </c>
      <c r="AJ183" s="219" t="str">
        <f>IF($C183="","",IF($C183="@",0,IF(COUNTIF($C$21:$C$620,$C183)=1,0,1)))</f>
        <v/>
      </c>
      <c r="AK183" s="219" t="str">
        <f>IF($L183="","",IF(OR($L183="北海道",$L183="東京都",$L183="大阪府",$L183="京都府",RIGHT($L183,1)="県"),0,1))</f>
        <v/>
      </c>
      <c r="AM183" s="76" t="str">
        <f>IF(AN183="","",RANK(AN183,$AN$21:$AN$600,1))</f>
        <v/>
      </c>
      <c r="AN183" s="76" t="str">
        <f>IF(V183="","",C183)</f>
        <v/>
      </c>
      <c r="AO183" s="1" t="str">
        <f>IF(AP183="","",RANK(AP183,$AP$21:$AP$600,1))</f>
        <v/>
      </c>
      <c r="AP183" s="76" t="str">
        <f>IF(W183="","",C183)</f>
        <v/>
      </c>
      <c r="AR183" s="76" t="str">
        <f t="shared" ref="AR183" si="233">IF(C183="","",G185)</f>
        <v/>
      </c>
      <c r="AS183" s="76" t="str">
        <f t="shared" ref="AS183" si="234">RIGHT(C183,3)</f>
        <v/>
      </c>
      <c r="AT183" s="76" t="str">
        <f t="shared" ref="AT183" si="235">IF(C183="","",RIGHT("00"&amp;AS183,3))</f>
        <v/>
      </c>
      <c r="AU183" s="76" t="str">
        <f t="shared" ref="AU183" si="236">CONCATENATE(AR183,AT183)</f>
        <v/>
      </c>
    </row>
    <row r="184" spans="2:47">
      <c r="B184" s="125"/>
      <c r="C184" s="165"/>
      <c r="D184" s="170"/>
      <c r="E184" s="175"/>
      <c r="F184" s="171"/>
      <c r="G184" s="213"/>
      <c r="H184" s="214"/>
      <c r="I184" s="215"/>
      <c r="J184" s="170"/>
      <c r="K184" s="171"/>
      <c r="L184" s="170"/>
      <c r="M184" s="175"/>
      <c r="N184" s="171"/>
      <c r="O184" s="48" t="s">
        <v>154</v>
      </c>
      <c r="P184" s="27"/>
      <c r="Q184" s="45"/>
      <c r="R184" s="48" t="str">
        <f t="shared" si="184"/>
        <v/>
      </c>
      <c r="S184" s="45"/>
      <c r="T184" s="48" t="str">
        <f t="shared" si="185"/>
        <v/>
      </c>
      <c r="U184" s="73"/>
      <c r="V184" s="156"/>
      <c r="W184" s="157"/>
      <c r="AC184" s="91"/>
      <c r="AD184" s="1" t="str">
        <f>IF($P184="","0",VLOOKUP($P184,登録データ!$Q$4:$R$19,2,FALSE))</f>
        <v>0</v>
      </c>
      <c r="AE184" s="1" t="str">
        <f t="shared" si="186"/>
        <v>00</v>
      </c>
      <c r="AF184" s="1" t="str">
        <f t="shared" si="187"/>
        <v/>
      </c>
      <c r="AG184" s="1" t="str">
        <f t="shared" si="182"/>
        <v>000000</v>
      </c>
      <c r="AH184" s="1" t="str">
        <f t="shared" si="183"/>
        <v/>
      </c>
      <c r="AI184" s="1" t="str">
        <f t="shared" si="188"/>
        <v/>
      </c>
      <c r="AJ184" s="219"/>
      <c r="AK184" s="219"/>
      <c r="AM184" s="76"/>
      <c r="AN184" s="76"/>
      <c r="AO184" s="76"/>
      <c r="AP184" s="76"/>
      <c r="AR184" s="76"/>
      <c r="AS184" s="76"/>
      <c r="AT184" s="76"/>
      <c r="AU184" s="76"/>
    </row>
    <row r="185" spans="2:47" ht="19.5" thickBot="1">
      <c r="B185" s="210"/>
      <c r="C185" s="166"/>
      <c r="D185" s="172"/>
      <c r="E185" s="176"/>
      <c r="F185" s="173"/>
      <c r="G185" s="216"/>
      <c r="H185" s="217"/>
      <c r="I185" s="218"/>
      <c r="J185" s="172"/>
      <c r="K185" s="173"/>
      <c r="L185" s="172"/>
      <c r="M185" s="176"/>
      <c r="N185" s="173"/>
      <c r="O185" s="9" t="s">
        <v>155</v>
      </c>
      <c r="P185" s="111"/>
      <c r="Q185" s="30"/>
      <c r="R185" s="9" t="str">
        <f t="shared" si="184"/>
        <v/>
      </c>
      <c r="S185" s="30"/>
      <c r="T185" s="9" t="str">
        <f t="shared" si="185"/>
        <v/>
      </c>
      <c r="U185" s="82"/>
      <c r="V185" s="156"/>
      <c r="W185" s="157"/>
      <c r="AC185" s="91"/>
      <c r="AD185" s="1" t="str">
        <f>IF($P185="","0",VLOOKUP($P185,登録データ!$Q$4:$R$19,2,FALSE))</f>
        <v>0</v>
      </c>
      <c r="AE185" s="1" t="str">
        <f t="shared" si="186"/>
        <v>00</v>
      </c>
      <c r="AF185" s="1" t="str">
        <f t="shared" si="187"/>
        <v/>
      </c>
      <c r="AG185" s="1" t="str">
        <f t="shared" si="182"/>
        <v>000000</v>
      </c>
      <c r="AH185" s="1" t="str">
        <f t="shared" si="183"/>
        <v/>
      </c>
      <c r="AI185" s="1" t="str">
        <f t="shared" si="188"/>
        <v/>
      </c>
      <c r="AJ185" s="219"/>
      <c r="AK185" s="219"/>
      <c r="AM185" s="76"/>
      <c r="AN185" s="76"/>
      <c r="AO185" s="76"/>
      <c r="AP185" s="76"/>
      <c r="AR185" s="76"/>
      <c r="AS185" s="76"/>
      <c r="AT185" s="76"/>
      <c r="AU185" s="76"/>
    </row>
    <row r="186" spans="2:47" ht="19.5" thickTop="1">
      <c r="B186" s="209">
        <v>56</v>
      </c>
      <c r="C186" s="164"/>
      <c r="D186" s="168"/>
      <c r="E186" s="174"/>
      <c r="F186" s="169"/>
      <c r="G186" s="168"/>
      <c r="H186" s="174"/>
      <c r="I186" s="169"/>
      <c r="J186" s="168"/>
      <c r="K186" s="169"/>
      <c r="L186" s="168"/>
      <c r="M186" s="174"/>
      <c r="N186" s="169"/>
      <c r="O186" s="20" t="s">
        <v>153</v>
      </c>
      <c r="P186" s="54"/>
      <c r="Q186" s="29"/>
      <c r="R186" s="20" t="str">
        <f t="shared" si="184"/>
        <v/>
      </c>
      <c r="S186" s="29"/>
      <c r="T186" s="20" t="str">
        <f t="shared" si="185"/>
        <v/>
      </c>
      <c r="U186" s="81"/>
      <c r="V186" s="156"/>
      <c r="W186" s="157"/>
      <c r="AC186" s="91"/>
      <c r="AD186" s="1" t="str">
        <f>IF($P186="","0",VLOOKUP($P186,登録データ!$Q$4:$R$19,2,FALSE))</f>
        <v>0</v>
      </c>
      <c r="AE186" s="1" t="str">
        <f t="shared" si="186"/>
        <v>00</v>
      </c>
      <c r="AF186" s="1" t="str">
        <f t="shared" si="187"/>
        <v/>
      </c>
      <c r="AG186" s="1" t="str">
        <f t="shared" si="182"/>
        <v>000000</v>
      </c>
      <c r="AH186" s="1" t="str">
        <f t="shared" si="183"/>
        <v/>
      </c>
      <c r="AI186" s="1" t="str">
        <f t="shared" si="188"/>
        <v/>
      </c>
      <c r="AJ186" s="219" t="str">
        <f>IF($C186="","",IF($C186="@",0,IF(COUNTIF($C$21:$C$620,$C186)=1,0,1)))</f>
        <v/>
      </c>
      <c r="AK186" s="219" t="str">
        <f>IF($L186="","",IF(OR($L186="北海道",$L186="東京都",$L186="大阪府",$L186="京都府",RIGHT($L186,1)="県"),0,1))</f>
        <v/>
      </c>
      <c r="AM186" s="76" t="str">
        <f>IF(AN186="","",RANK(AN186,$AN$21:$AN$600,1))</f>
        <v/>
      </c>
      <c r="AN186" s="76" t="str">
        <f>IF(V186="","",C186)</f>
        <v/>
      </c>
      <c r="AO186" s="1" t="str">
        <f>IF(AP186="","",RANK(AP186,$AP$21:$AP$600,1))</f>
        <v/>
      </c>
      <c r="AP186" s="76" t="str">
        <f>IF(W186="","",C186)</f>
        <v/>
      </c>
      <c r="AR186" s="76" t="str">
        <f t="shared" ref="AR186" si="237">IF(C186="","",G188)</f>
        <v/>
      </c>
      <c r="AS186" s="76" t="str">
        <f t="shared" ref="AS186" si="238">RIGHT(C186,3)</f>
        <v/>
      </c>
      <c r="AT186" s="76" t="str">
        <f t="shared" ref="AT186" si="239">IF(C186="","",RIGHT("00"&amp;AS186,3))</f>
        <v/>
      </c>
      <c r="AU186" s="76" t="str">
        <f t="shared" ref="AU186" si="240">CONCATENATE(AR186,AT186)</f>
        <v/>
      </c>
    </row>
    <row r="187" spans="2:47">
      <c r="B187" s="125"/>
      <c r="C187" s="165"/>
      <c r="D187" s="170"/>
      <c r="E187" s="175"/>
      <c r="F187" s="171"/>
      <c r="G187" s="213"/>
      <c r="H187" s="214"/>
      <c r="I187" s="215"/>
      <c r="J187" s="170"/>
      <c r="K187" s="171"/>
      <c r="L187" s="170"/>
      <c r="M187" s="175"/>
      <c r="N187" s="171"/>
      <c r="O187" s="48" t="s">
        <v>154</v>
      </c>
      <c r="P187" s="27"/>
      <c r="Q187" s="45"/>
      <c r="R187" s="48" t="str">
        <f t="shared" si="184"/>
        <v/>
      </c>
      <c r="S187" s="45"/>
      <c r="T187" s="48" t="str">
        <f t="shared" si="185"/>
        <v/>
      </c>
      <c r="U187" s="73"/>
      <c r="V187" s="156"/>
      <c r="W187" s="157"/>
      <c r="AC187" s="91"/>
      <c r="AD187" s="1" t="str">
        <f>IF($P187="","0",VLOOKUP($P187,登録データ!$Q$4:$R$19,2,FALSE))</f>
        <v>0</v>
      </c>
      <c r="AE187" s="1" t="str">
        <f t="shared" si="186"/>
        <v>00</v>
      </c>
      <c r="AF187" s="1" t="str">
        <f t="shared" si="187"/>
        <v/>
      </c>
      <c r="AG187" s="1" t="str">
        <f t="shared" si="182"/>
        <v>000000</v>
      </c>
      <c r="AH187" s="1" t="str">
        <f t="shared" si="183"/>
        <v/>
      </c>
      <c r="AI187" s="1" t="str">
        <f t="shared" si="188"/>
        <v/>
      </c>
      <c r="AJ187" s="219"/>
      <c r="AK187" s="219"/>
      <c r="AM187" s="76"/>
      <c r="AN187" s="76"/>
      <c r="AO187" s="76"/>
      <c r="AP187" s="76"/>
      <c r="AR187" s="76"/>
      <c r="AS187" s="76"/>
      <c r="AT187" s="76"/>
      <c r="AU187" s="76"/>
    </row>
    <row r="188" spans="2:47" ht="19.5" thickBot="1">
      <c r="B188" s="210"/>
      <c r="C188" s="166"/>
      <c r="D188" s="172"/>
      <c r="E188" s="176"/>
      <c r="F188" s="173"/>
      <c r="G188" s="216"/>
      <c r="H188" s="217"/>
      <c r="I188" s="218"/>
      <c r="J188" s="172"/>
      <c r="K188" s="173"/>
      <c r="L188" s="172"/>
      <c r="M188" s="176"/>
      <c r="N188" s="173"/>
      <c r="O188" s="9" t="s">
        <v>155</v>
      </c>
      <c r="P188" s="111"/>
      <c r="Q188" s="30"/>
      <c r="R188" s="9" t="str">
        <f t="shared" si="184"/>
        <v/>
      </c>
      <c r="S188" s="30"/>
      <c r="T188" s="9" t="str">
        <f t="shared" si="185"/>
        <v/>
      </c>
      <c r="U188" s="82"/>
      <c r="V188" s="156"/>
      <c r="W188" s="157"/>
      <c r="AC188" s="91"/>
      <c r="AD188" s="1" t="str">
        <f>IF($P188="","0",VLOOKUP($P188,登録データ!$Q$4:$R$19,2,FALSE))</f>
        <v>0</v>
      </c>
      <c r="AE188" s="1" t="str">
        <f t="shared" si="186"/>
        <v>00</v>
      </c>
      <c r="AF188" s="1" t="str">
        <f t="shared" si="187"/>
        <v/>
      </c>
      <c r="AG188" s="1" t="str">
        <f t="shared" si="182"/>
        <v>000000</v>
      </c>
      <c r="AH188" s="1" t="str">
        <f t="shared" si="183"/>
        <v/>
      </c>
      <c r="AI188" s="1" t="str">
        <f t="shared" si="188"/>
        <v/>
      </c>
      <c r="AJ188" s="219"/>
      <c r="AK188" s="219"/>
      <c r="AM188" s="76"/>
      <c r="AN188" s="76"/>
      <c r="AO188" s="76"/>
      <c r="AP188" s="76"/>
      <c r="AR188" s="76"/>
      <c r="AS188" s="76"/>
      <c r="AT188" s="76"/>
      <c r="AU188" s="76"/>
    </row>
    <row r="189" spans="2:47" ht="19.5" thickTop="1">
      <c r="B189" s="209">
        <v>57</v>
      </c>
      <c r="C189" s="164"/>
      <c r="D189" s="168"/>
      <c r="E189" s="174"/>
      <c r="F189" s="169"/>
      <c r="G189" s="168"/>
      <c r="H189" s="174"/>
      <c r="I189" s="169"/>
      <c r="J189" s="168"/>
      <c r="K189" s="169"/>
      <c r="L189" s="168"/>
      <c r="M189" s="174"/>
      <c r="N189" s="169"/>
      <c r="O189" s="20" t="s">
        <v>153</v>
      </c>
      <c r="P189" s="54"/>
      <c r="Q189" s="29"/>
      <c r="R189" s="20" t="str">
        <f t="shared" si="184"/>
        <v/>
      </c>
      <c r="S189" s="29"/>
      <c r="T189" s="20" t="str">
        <f t="shared" si="185"/>
        <v/>
      </c>
      <c r="U189" s="81"/>
      <c r="V189" s="156"/>
      <c r="W189" s="157"/>
      <c r="AC189" s="91"/>
      <c r="AD189" s="1" t="str">
        <f>IF($P189="","0",VLOOKUP($P189,登録データ!$Q$4:$R$19,2,FALSE))</f>
        <v>0</v>
      </c>
      <c r="AE189" s="1" t="str">
        <f t="shared" si="186"/>
        <v>00</v>
      </c>
      <c r="AF189" s="1" t="str">
        <f t="shared" si="187"/>
        <v/>
      </c>
      <c r="AG189" s="1" t="str">
        <f t="shared" si="182"/>
        <v>000000</v>
      </c>
      <c r="AH189" s="1" t="str">
        <f t="shared" si="183"/>
        <v/>
      </c>
      <c r="AI189" s="1" t="str">
        <f t="shared" si="188"/>
        <v/>
      </c>
      <c r="AJ189" s="219" t="str">
        <f>IF($C189="","",IF($C189="@",0,IF(COUNTIF($C$21:$C$620,$C189)=1,0,1)))</f>
        <v/>
      </c>
      <c r="AK189" s="219" t="str">
        <f>IF($L189="","",IF(OR($L189="北海道",$L189="東京都",$L189="大阪府",$L189="京都府",RIGHT($L189,1)="県"),0,1))</f>
        <v/>
      </c>
      <c r="AM189" s="76" t="str">
        <f>IF(AN189="","",RANK(AN189,$AN$21:$AN$600,1))</f>
        <v/>
      </c>
      <c r="AN189" s="76" t="str">
        <f>IF(V189="","",C189)</f>
        <v/>
      </c>
      <c r="AO189" s="1" t="str">
        <f>IF(AP189="","",RANK(AP189,$AP$21:$AP$600,1))</f>
        <v/>
      </c>
      <c r="AP189" s="76" t="str">
        <f>IF(W189="","",C189)</f>
        <v/>
      </c>
      <c r="AR189" s="76" t="str">
        <f t="shared" ref="AR189" si="241">IF(C189="","",G191)</f>
        <v/>
      </c>
      <c r="AS189" s="76" t="str">
        <f t="shared" ref="AS189" si="242">RIGHT(C189,3)</f>
        <v/>
      </c>
      <c r="AT189" s="76" t="str">
        <f t="shared" ref="AT189" si="243">IF(C189="","",RIGHT("00"&amp;AS189,3))</f>
        <v/>
      </c>
      <c r="AU189" s="76" t="str">
        <f t="shared" ref="AU189" si="244">CONCATENATE(AR189,AT189)</f>
        <v/>
      </c>
    </row>
    <row r="190" spans="2:47">
      <c r="B190" s="125"/>
      <c r="C190" s="165"/>
      <c r="D190" s="170"/>
      <c r="E190" s="175"/>
      <c r="F190" s="171"/>
      <c r="G190" s="213"/>
      <c r="H190" s="214"/>
      <c r="I190" s="215"/>
      <c r="J190" s="170"/>
      <c r="K190" s="171"/>
      <c r="L190" s="170"/>
      <c r="M190" s="175"/>
      <c r="N190" s="171"/>
      <c r="O190" s="48" t="s">
        <v>154</v>
      </c>
      <c r="P190" s="27"/>
      <c r="Q190" s="45"/>
      <c r="R190" s="48" t="str">
        <f t="shared" si="184"/>
        <v/>
      </c>
      <c r="S190" s="45"/>
      <c r="T190" s="48" t="str">
        <f t="shared" si="185"/>
        <v/>
      </c>
      <c r="U190" s="73"/>
      <c r="V190" s="156"/>
      <c r="W190" s="157"/>
      <c r="AC190" s="91"/>
      <c r="AD190" s="1" t="str">
        <f>IF($P190="","0",VLOOKUP($P190,登録データ!$Q$4:$R$19,2,FALSE))</f>
        <v>0</v>
      </c>
      <c r="AE190" s="1" t="str">
        <f t="shared" si="186"/>
        <v>00</v>
      </c>
      <c r="AF190" s="1" t="str">
        <f t="shared" si="187"/>
        <v/>
      </c>
      <c r="AG190" s="1" t="str">
        <f t="shared" si="182"/>
        <v>000000</v>
      </c>
      <c r="AH190" s="1" t="str">
        <f t="shared" si="183"/>
        <v/>
      </c>
      <c r="AI190" s="1" t="str">
        <f t="shared" si="188"/>
        <v/>
      </c>
      <c r="AJ190" s="219"/>
      <c r="AK190" s="219"/>
      <c r="AM190" s="76"/>
      <c r="AN190" s="76"/>
      <c r="AO190" s="76"/>
      <c r="AP190" s="76"/>
      <c r="AR190" s="76"/>
      <c r="AS190" s="76"/>
      <c r="AT190" s="76"/>
      <c r="AU190" s="76"/>
    </row>
    <row r="191" spans="2:47" ht="19.5" thickBot="1">
      <c r="B191" s="210"/>
      <c r="C191" s="166"/>
      <c r="D191" s="172"/>
      <c r="E191" s="176"/>
      <c r="F191" s="173"/>
      <c r="G191" s="216"/>
      <c r="H191" s="217"/>
      <c r="I191" s="218"/>
      <c r="J191" s="172"/>
      <c r="K191" s="173"/>
      <c r="L191" s="172"/>
      <c r="M191" s="176"/>
      <c r="N191" s="173"/>
      <c r="O191" s="9" t="s">
        <v>155</v>
      </c>
      <c r="P191" s="111"/>
      <c r="Q191" s="30"/>
      <c r="R191" s="9" t="str">
        <f t="shared" si="184"/>
        <v/>
      </c>
      <c r="S191" s="30"/>
      <c r="T191" s="9" t="str">
        <f t="shared" si="185"/>
        <v/>
      </c>
      <c r="U191" s="82"/>
      <c r="V191" s="156"/>
      <c r="W191" s="157"/>
      <c r="AC191" s="91"/>
      <c r="AD191" s="1" t="str">
        <f>IF($P191="","0",VLOOKUP($P191,登録データ!$Q$4:$R$19,2,FALSE))</f>
        <v>0</v>
      </c>
      <c r="AE191" s="1" t="str">
        <f t="shared" si="186"/>
        <v>00</v>
      </c>
      <c r="AF191" s="1" t="str">
        <f t="shared" si="187"/>
        <v/>
      </c>
      <c r="AG191" s="1" t="str">
        <f t="shared" si="182"/>
        <v>000000</v>
      </c>
      <c r="AH191" s="1" t="str">
        <f t="shared" si="183"/>
        <v/>
      </c>
      <c r="AI191" s="1" t="str">
        <f t="shared" si="188"/>
        <v/>
      </c>
      <c r="AJ191" s="219"/>
      <c r="AK191" s="219"/>
      <c r="AM191" s="76"/>
      <c r="AN191" s="76"/>
      <c r="AO191" s="76"/>
      <c r="AP191" s="76"/>
      <c r="AR191" s="76"/>
      <c r="AS191" s="76"/>
      <c r="AT191" s="76"/>
      <c r="AU191" s="76"/>
    </row>
    <row r="192" spans="2:47" ht="19.5" thickTop="1">
      <c r="B192" s="209">
        <v>58</v>
      </c>
      <c r="C192" s="164"/>
      <c r="D192" s="168"/>
      <c r="E192" s="174"/>
      <c r="F192" s="169"/>
      <c r="G192" s="168"/>
      <c r="H192" s="174"/>
      <c r="I192" s="169"/>
      <c r="J192" s="168"/>
      <c r="K192" s="169"/>
      <c r="L192" s="168"/>
      <c r="M192" s="174"/>
      <c r="N192" s="169"/>
      <c r="O192" s="20" t="s">
        <v>153</v>
      </c>
      <c r="P192" s="54"/>
      <c r="Q192" s="29"/>
      <c r="R192" s="20" t="str">
        <f t="shared" si="184"/>
        <v/>
      </c>
      <c r="S192" s="29"/>
      <c r="T192" s="20" t="str">
        <f t="shared" si="185"/>
        <v/>
      </c>
      <c r="U192" s="81"/>
      <c r="V192" s="156"/>
      <c r="W192" s="157"/>
      <c r="AC192" s="91"/>
      <c r="AD192" s="1" t="str">
        <f>IF($P192="","0",VLOOKUP($P192,登録データ!$Q$4:$R$19,2,FALSE))</f>
        <v>0</v>
      </c>
      <c r="AE192" s="1" t="str">
        <f t="shared" si="186"/>
        <v>00</v>
      </c>
      <c r="AF192" s="1" t="str">
        <f t="shared" si="187"/>
        <v/>
      </c>
      <c r="AG192" s="1" t="str">
        <f t="shared" si="182"/>
        <v>000000</v>
      </c>
      <c r="AH192" s="1" t="str">
        <f t="shared" si="183"/>
        <v/>
      </c>
      <c r="AI192" s="1" t="str">
        <f t="shared" si="188"/>
        <v/>
      </c>
      <c r="AJ192" s="219" t="str">
        <f>IF($C192="","",IF($C192="@",0,IF(COUNTIF($C$21:$C$620,$C192)=1,0,1)))</f>
        <v/>
      </c>
      <c r="AK192" s="219" t="str">
        <f>IF($L192="","",IF(OR($L192="北海道",$L192="東京都",$L192="大阪府",$L192="京都府",RIGHT($L192,1)="県"),0,1))</f>
        <v/>
      </c>
      <c r="AM192" s="76" t="str">
        <f>IF(AN192="","",RANK(AN192,$AN$21:$AN$600,1))</f>
        <v/>
      </c>
      <c r="AN192" s="76" t="str">
        <f>IF(V192="","",C192)</f>
        <v/>
      </c>
      <c r="AO192" s="1" t="str">
        <f>IF(AP192="","",RANK(AP192,$AP$21:$AP$600,1))</f>
        <v/>
      </c>
      <c r="AP192" s="76" t="str">
        <f>IF(W192="","",C192)</f>
        <v/>
      </c>
      <c r="AR192" s="76" t="str">
        <f t="shared" ref="AR192" si="245">IF(C192="","",G194)</f>
        <v/>
      </c>
      <c r="AS192" s="76" t="str">
        <f t="shared" ref="AS192" si="246">RIGHT(C192,3)</f>
        <v/>
      </c>
      <c r="AT192" s="76" t="str">
        <f t="shared" ref="AT192" si="247">IF(C192="","",RIGHT("00"&amp;AS192,3))</f>
        <v/>
      </c>
      <c r="AU192" s="76" t="str">
        <f t="shared" ref="AU192" si="248">CONCATENATE(AR192,AT192)</f>
        <v/>
      </c>
    </row>
    <row r="193" spans="2:47">
      <c r="B193" s="125"/>
      <c r="C193" s="165"/>
      <c r="D193" s="170"/>
      <c r="E193" s="175"/>
      <c r="F193" s="171"/>
      <c r="G193" s="213"/>
      <c r="H193" s="214"/>
      <c r="I193" s="215"/>
      <c r="J193" s="170"/>
      <c r="K193" s="171"/>
      <c r="L193" s="170"/>
      <c r="M193" s="175"/>
      <c r="N193" s="171"/>
      <c r="O193" s="48" t="s">
        <v>154</v>
      </c>
      <c r="P193" s="27"/>
      <c r="Q193" s="45"/>
      <c r="R193" s="48" t="str">
        <f t="shared" si="184"/>
        <v/>
      </c>
      <c r="S193" s="45"/>
      <c r="T193" s="48" t="str">
        <f t="shared" si="185"/>
        <v/>
      </c>
      <c r="U193" s="73"/>
      <c r="V193" s="156"/>
      <c r="W193" s="157"/>
      <c r="AC193" s="91"/>
      <c r="AD193" s="1" t="str">
        <f>IF($P193="","0",VLOOKUP($P193,登録データ!$Q$4:$R$19,2,FALSE))</f>
        <v>0</v>
      </c>
      <c r="AE193" s="1" t="str">
        <f t="shared" si="186"/>
        <v>00</v>
      </c>
      <c r="AF193" s="1" t="str">
        <f t="shared" si="187"/>
        <v/>
      </c>
      <c r="AG193" s="1" t="str">
        <f t="shared" si="182"/>
        <v>000000</v>
      </c>
      <c r="AH193" s="1" t="str">
        <f t="shared" si="183"/>
        <v/>
      </c>
      <c r="AI193" s="1" t="str">
        <f t="shared" si="188"/>
        <v/>
      </c>
      <c r="AJ193" s="219"/>
      <c r="AK193" s="219"/>
      <c r="AM193" s="76"/>
      <c r="AN193" s="76"/>
      <c r="AO193" s="76"/>
      <c r="AP193" s="76"/>
      <c r="AR193" s="76"/>
      <c r="AS193" s="76"/>
      <c r="AT193" s="76"/>
      <c r="AU193" s="76"/>
    </row>
    <row r="194" spans="2:47" ht="19.5" thickBot="1">
      <c r="B194" s="210"/>
      <c r="C194" s="166"/>
      <c r="D194" s="172"/>
      <c r="E194" s="176"/>
      <c r="F194" s="173"/>
      <c r="G194" s="216"/>
      <c r="H194" s="217"/>
      <c r="I194" s="218"/>
      <c r="J194" s="172"/>
      <c r="K194" s="173"/>
      <c r="L194" s="172"/>
      <c r="M194" s="176"/>
      <c r="N194" s="173"/>
      <c r="O194" s="9" t="s">
        <v>155</v>
      </c>
      <c r="P194" s="111"/>
      <c r="Q194" s="30"/>
      <c r="R194" s="9" t="str">
        <f t="shared" si="184"/>
        <v/>
      </c>
      <c r="S194" s="30"/>
      <c r="T194" s="9" t="str">
        <f t="shared" si="185"/>
        <v/>
      </c>
      <c r="U194" s="82"/>
      <c r="V194" s="156"/>
      <c r="W194" s="157"/>
      <c r="AC194" s="91"/>
      <c r="AD194" s="1" t="str">
        <f>IF($P194="","0",VLOOKUP($P194,登録データ!$Q$4:$R$19,2,FALSE))</f>
        <v>0</v>
      </c>
      <c r="AE194" s="1" t="str">
        <f t="shared" si="186"/>
        <v>00</v>
      </c>
      <c r="AF194" s="1" t="str">
        <f t="shared" si="187"/>
        <v/>
      </c>
      <c r="AG194" s="1" t="str">
        <f t="shared" si="182"/>
        <v>000000</v>
      </c>
      <c r="AH194" s="1" t="str">
        <f t="shared" si="183"/>
        <v/>
      </c>
      <c r="AI194" s="1" t="str">
        <f t="shared" si="188"/>
        <v/>
      </c>
      <c r="AJ194" s="219"/>
      <c r="AK194" s="219"/>
      <c r="AM194" s="76"/>
      <c r="AN194" s="76"/>
      <c r="AO194" s="76"/>
      <c r="AP194" s="76"/>
      <c r="AR194" s="76"/>
      <c r="AS194" s="76"/>
      <c r="AT194" s="76"/>
      <c r="AU194" s="76"/>
    </row>
    <row r="195" spans="2:47" ht="19.5" thickTop="1">
      <c r="B195" s="209">
        <v>59</v>
      </c>
      <c r="C195" s="164"/>
      <c r="D195" s="168"/>
      <c r="E195" s="174"/>
      <c r="F195" s="169"/>
      <c r="G195" s="168"/>
      <c r="H195" s="174"/>
      <c r="I195" s="169"/>
      <c r="J195" s="168"/>
      <c r="K195" s="169"/>
      <c r="L195" s="168"/>
      <c r="M195" s="174"/>
      <c r="N195" s="169"/>
      <c r="O195" s="20" t="s">
        <v>153</v>
      </c>
      <c r="P195" s="54"/>
      <c r="Q195" s="29"/>
      <c r="R195" s="20" t="str">
        <f t="shared" si="184"/>
        <v/>
      </c>
      <c r="S195" s="29"/>
      <c r="T195" s="20" t="str">
        <f t="shared" si="185"/>
        <v/>
      </c>
      <c r="U195" s="81"/>
      <c r="V195" s="156"/>
      <c r="W195" s="157"/>
      <c r="AC195" s="91"/>
      <c r="AD195" s="1" t="str">
        <f>IF($P195="","0",VLOOKUP($P195,登録データ!$Q$4:$R$19,2,FALSE))</f>
        <v>0</v>
      </c>
      <c r="AE195" s="1" t="str">
        <f t="shared" si="186"/>
        <v>00</v>
      </c>
      <c r="AF195" s="1" t="str">
        <f t="shared" si="187"/>
        <v/>
      </c>
      <c r="AG195" s="1" t="str">
        <f t="shared" si="182"/>
        <v>000000</v>
      </c>
      <c r="AH195" s="1" t="str">
        <f t="shared" si="183"/>
        <v/>
      </c>
      <c r="AI195" s="1" t="str">
        <f t="shared" si="188"/>
        <v/>
      </c>
      <c r="AJ195" s="219" t="str">
        <f>IF($C195="","",IF($C195="@",0,IF(COUNTIF($C$21:$C$620,$C195)=1,0,1)))</f>
        <v/>
      </c>
      <c r="AK195" s="219" t="str">
        <f>IF($L195="","",IF(OR($L195="北海道",$L195="東京都",$L195="大阪府",$L195="京都府",RIGHT($L195,1)="県"),0,1))</f>
        <v/>
      </c>
      <c r="AM195" s="76" t="str">
        <f>IF(AN195="","",RANK(AN195,$AN$21:$AN$600,1))</f>
        <v/>
      </c>
      <c r="AN195" s="76" t="str">
        <f>IF(V195="","",C195)</f>
        <v/>
      </c>
      <c r="AO195" s="1" t="str">
        <f>IF(AP195="","",RANK(AP195,$AP$21:$AP$600,1))</f>
        <v/>
      </c>
      <c r="AP195" s="76" t="str">
        <f>IF(W195="","",C195)</f>
        <v/>
      </c>
      <c r="AR195" s="76" t="str">
        <f t="shared" ref="AR195" si="249">IF(C195="","",G197)</f>
        <v/>
      </c>
      <c r="AS195" s="76" t="str">
        <f t="shared" ref="AS195" si="250">RIGHT(C195,3)</f>
        <v/>
      </c>
      <c r="AT195" s="76" t="str">
        <f t="shared" ref="AT195" si="251">IF(C195="","",RIGHT("00"&amp;AS195,3))</f>
        <v/>
      </c>
      <c r="AU195" s="76" t="str">
        <f t="shared" ref="AU195" si="252">CONCATENATE(AR195,AT195)</f>
        <v/>
      </c>
    </row>
    <row r="196" spans="2:47">
      <c r="B196" s="125"/>
      <c r="C196" s="165"/>
      <c r="D196" s="170"/>
      <c r="E196" s="175"/>
      <c r="F196" s="171"/>
      <c r="G196" s="213"/>
      <c r="H196" s="214"/>
      <c r="I196" s="215"/>
      <c r="J196" s="170"/>
      <c r="K196" s="171"/>
      <c r="L196" s="170"/>
      <c r="M196" s="175"/>
      <c r="N196" s="171"/>
      <c r="O196" s="48" t="s">
        <v>154</v>
      </c>
      <c r="P196" s="27"/>
      <c r="Q196" s="45"/>
      <c r="R196" s="48" t="str">
        <f t="shared" si="184"/>
        <v/>
      </c>
      <c r="S196" s="45"/>
      <c r="T196" s="48" t="str">
        <f t="shared" si="185"/>
        <v/>
      </c>
      <c r="U196" s="73"/>
      <c r="V196" s="156"/>
      <c r="W196" s="157"/>
      <c r="AC196" s="91"/>
      <c r="AD196" s="1" t="str">
        <f>IF($P196="","0",VLOOKUP($P196,登録データ!$Q$4:$R$19,2,FALSE))</f>
        <v>0</v>
      </c>
      <c r="AE196" s="1" t="str">
        <f t="shared" si="186"/>
        <v>00</v>
      </c>
      <c r="AF196" s="1" t="str">
        <f t="shared" si="187"/>
        <v/>
      </c>
      <c r="AG196" s="1" t="str">
        <f t="shared" si="182"/>
        <v>000000</v>
      </c>
      <c r="AH196" s="1" t="str">
        <f t="shared" si="183"/>
        <v/>
      </c>
      <c r="AI196" s="1" t="str">
        <f t="shared" si="188"/>
        <v/>
      </c>
      <c r="AJ196" s="219"/>
      <c r="AK196" s="219"/>
      <c r="AM196" s="76"/>
      <c r="AN196" s="76"/>
      <c r="AO196" s="76"/>
      <c r="AP196" s="76"/>
      <c r="AR196" s="76"/>
      <c r="AS196" s="76"/>
      <c r="AT196" s="76"/>
      <c r="AU196" s="76"/>
    </row>
    <row r="197" spans="2:47" ht="19.5" thickBot="1">
      <c r="B197" s="210"/>
      <c r="C197" s="166"/>
      <c r="D197" s="172"/>
      <c r="E197" s="176"/>
      <c r="F197" s="173"/>
      <c r="G197" s="216"/>
      <c r="H197" s="217"/>
      <c r="I197" s="218"/>
      <c r="J197" s="172"/>
      <c r="K197" s="173"/>
      <c r="L197" s="172"/>
      <c r="M197" s="176"/>
      <c r="N197" s="173"/>
      <c r="O197" s="9" t="s">
        <v>155</v>
      </c>
      <c r="P197" s="111"/>
      <c r="Q197" s="30"/>
      <c r="R197" s="9" t="str">
        <f t="shared" si="184"/>
        <v/>
      </c>
      <c r="S197" s="30"/>
      <c r="T197" s="9" t="str">
        <f t="shared" si="185"/>
        <v/>
      </c>
      <c r="U197" s="82"/>
      <c r="V197" s="156"/>
      <c r="W197" s="157"/>
      <c r="AC197" s="91"/>
      <c r="AD197" s="1" t="str">
        <f>IF($P197="","0",VLOOKUP($P197,登録データ!$Q$4:$R$19,2,FALSE))</f>
        <v>0</v>
      </c>
      <c r="AE197" s="1" t="str">
        <f t="shared" si="186"/>
        <v>00</v>
      </c>
      <c r="AF197" s="1" t="str">
        <f t="shared" si="187"/>
        <v/>
      </c>
      <c r="AG197" s="1" t="str">
        <f t="shared" si="182"/>
        <v>000000</v>
      </c>
      <c r="AH197" s="1" t="str">
        <f t="shared" si="183"/>
        <v/>
      </c>
      <c r="AI197" s="1" t="str">
        <f t="shared" si="188"/>
        <v/>
      </c>
      <c r="AJ197" s="219"/>
      <c r="AK197" s="219"/>
      <c r="AM197" s="76"/>
      <c r="AN197" s="76"/>
      <c r="AO197" s="76"/>
      <c r="AP197" s="76"/>
      <c r="AR197" s="76"/>
      <c r="AS197" s="76"/>
      <c r="AT197" s="76"/>
      <c r="AU197" s="76"/>
    </row>
    <row r="198" spans="2:47" ht="19.5" thickTop="1">
      <c r="B198" s="209">
        <v>60</v>
      </c>
      <c r="C198" s="164"/>
      <c r="D198" s="168"/>
      <c r="E198" s="174"/>
      <c r="F198" s="169"/>
      <c r="G198" s="168"/>
      <c r="H198" s="174"/>
      <c r="I198" s="169"/>
      <c r="J198" s="168"/>
      <c r="K198" s="169"/>
      <c r="L198" s="168"/>
      <c r="M198" s="174"/>
      <c r="N198" s="169"/>
      <c r="O198" s="20" t="s">
        <v>153</v>
      </c>
      <c r="P198" s="54"/>
      <c r="Q198" s="29"/>
      <c r="R198" s="20" t="str">
        <f t="shared" si="184"/>
        <v/>
      </c>
      <c r="S198" s="29"/>
      <c r="T198" s="20" t="str">
        <f t="shared" si="185"/>
        <v/>
      </c>
      <c r="U198" s="81"/>
      <c r="V198" s="156"/>
      <c r="W198" s="157"/>
      <c r="AC198" s="91"/>
      <c r="AD198" s="1" t="str">
        <f>IF($P198="","0",VLOOKUP($P198,登録データ!$Q$4:$R$19,2,FALSE))</f>
        <v>0</v>
      </c>
      <c r="AE198" s="1" t="str">
        <f t="shared" si="186"/>
        <v>00</v>
      </c>
      <c r="AF198" s="1" t="str">
        <f t="shared" si="187"/>
        <v/>
      </c>
      <c r="AG198" s="1" t="str">
        <f t="shared" si="182"/>
        <v>000000</v>
      </c>
      <c r="AH198" s="1" t="str">
        <f t="shared" si="183"/>
        <v/>
      </c>
      <c r="AI198" s="1" t="str">
        <f t="shared" si="188"/>
        <v/>
      </c>
      <c r="AJ198" s="219" t="str">
        <f>IF($C198="","",IF($C198="@",0,IF(COUNTIF($C$21:$C$620,$C198)=1,0,1)))</f>
        <v/>
      </c>
      <c r="AK198" s="219" t="str">
        <f>IF($L198="","",IF(OR($L198="北海道",$L198="東京都",$L198="大阪府",$L198="京都府",RIGHT($L198,1)="県"),0,1))</f>
        <v/>
      </c>
      <c r="AM198" s="76" t="str">
        <f>IF(AN198="","",RANK(AN198,$AN$21:$AN$600,1))</f>
        <v/>
      </c>
      <c r="AN198" s="76" t="str">
        <f>IF(V198="","",C198)</f>
        <v/>
      </c>
      <c r="AO198" s="1" t="str">
        <f>IF(AP198="","",RANK(AP198,$AP$21:$AP$600,1))</f>
        <v/>
      </c>
      <c r="AP198" s="76" t="str">
        <f>IF(W198="","",C198)</f>
        <v/>
      </c>
      <c r="AR198" s="76" t="str">
        <f t="shared" ref="AR198" si="253">IF(C198="","",G200)</f>
        <v/>
      </c>
      <c r="AS198" s="76" t="str">
        <f t="shared" ref="AS198" si="254">RIGHT(C198,3)</f>
        <v/>
      </c>
      <c r="AT198" s="76" t="str">
        <f t="shared" ref="AT198" si="255">IF(C198="","",RIGHT("00"&amp;AS198,3))</f>
        <v/>
      </c>
      <c r="AU198" s="76" t="str">
        <f t="shared" ref="AU198" si="256">CONCATENATE(AR198,AT198)</f>
        <v/>
      </c>
    </row>
    <row r="199" spans="2:47">
      <c r="B199" s="125"/>
      <c r="C199" s="165"/>
      <c r="D199" s="170"/>
      <c r="E199" s="175"/>
      <c r="F199" s="171"/>
      <c r="G199" s="213"/>
      <c r="H199" s="214"/>
      <c r="I199" s="215"/>
      <c r="J199" s="170"/>
      <c r="K199" s="171"/>
      <c r="L199" s="170"/>
      <c r="M199" s="175"/>
      <c r="N199" s="171"/>
      <c r="O199" s="48" t="s">
        <v>154</v>
      </c>
      <c r="P199" s="27"/>
      <c r="Q199" s="45"/>
      <c r="R199" s="48" t="str">
        <f t="shared" si="184"/>
        <v/>
      </c>
      <c r="S199" s="45"/>
      <c r="T199" s="48" t="str">
        <f t="shared" si="185"/>
        <v/>
      </c>
      <c r="U199" s="73"/>
      <c r="V199" s="156"/>
      <c r="W199" s="157"/>
      <c r="AC199" s="91"/>
      <c r="AD199" s="1" t="str">
        <f>IF($P199="","0",VLOOKUP($P199,登録データ!$Q$4:$R$19,2,FALSE))</f>
        <v>0</v>
      </c>
      <c r="AE199" s="1" t="str">
        <f t="shared" si="186"/>
        <v>00</v>
      </c>
      <c r="AF199" s="1" t="str">
        <f t="shared" si="187"/>
        <v/>
      </c>
      <c r="AG199" s="1" t="str">
        <f t="shared" si="182"/>
        <v>000000</v>
      </c>
      <c r="AH199" s="1" t="str">
        <f t="shared" si="183"/>
        <v/>
      </c>
      <c r="AI199" s="1" t="str">
        <f t="shared" si="188"/>
        <v/>
      </c>
      <c r="AJ199" s="219"/>
      <c r="AK199" s="219"/>
      <c r="AM199" s="76"/>
      <c r="AN199" s="76"/>
      <c r="AO199" s="76"/>
      <c r="AP199" s="76"/>
      <c r="AR199" s="76"/>
      <c r="AS199" s="76"/>
      <c r="AT199" s="76"/>
      <c r="AU199" s="76"/>
    </row>
    <row r="200" spans="2:47" ht="19.5" thickBot="1">
      <c r="B200" s="210"/>
      <c r="C200" s="166"/>
      <c r="D200" s="172"/>
      <c r="E200" s="176"/>
      <c r="F200" s="173"/>
      <c r="G200" s="216"/>
      <c r="H200" s="217"/>
      <c r="I200" s="218"/>
      <c r="J200" s="172"/>
      <c r="K200" s="173"/>
      <c r="L200" s="172"/>
      <c r="M200" s="176"/>
      <c r="N200" s="173"/>
      <c r="O200" s="9" t="s">
        <v>155</v>
      </c>
      <c r="P200" s="111"/>
      <c r="Q200" s="30"/>
      <c r="R200" s="9" t="str">
        <f t="shared" si="184"/>
        <v/>
      </c>
      <c r="S200" s="30"/>
      <c r="T200" s="9" t="str">
        <f t="shared" si="185"/>
        <v/>
      </c>
      <c r="U200" s="82"/>
      <c r="V200" s="156"/>
      <c r="W200" s="157"/>
      <c r="AC200" s="91"/>
      <c r="AD200" s="1" t="str">
        <f>IF($P200="","0",VLOOKUP($P200,登録データ!$Q$4:$R$19,2,FALSE))</f>
        <v>0</v>
      </c>
      <c r="AE200" s="1" t="str">
        <f t="shared" si="186"/>
        <v>00</v>
      </c>
      <c r="AF200" s="1" t="str">
        <f t="shared" si="187"/>
        <v/>
      </c>
      <c r="AG200" s="1" t="str">
        <f t="shared" si="182"/>
        <v>000000</v>
      </c>
      <c r="AH200" s="1" t="str">
        <f t="shared" si="183"/>
        <v/>
      </c>
      <c r="AI200" s="1" t="str">
        <f t="shared" si="188"/>
        <v/>
      </c>
      <c r="AJ200" s="219"/>
      <c r="AK200" s="219"/>
      <c r="AM200" s="76"/>
      <c r="AN200" s="76"/>
      <c r="AO200" s="76"/>
      <c r="AP200" s="76"/>
      <c r="AR200" s="76"/>
      <c r="AS200" s="76"/>
      <c r="AT200" s="76"/>
      <c r="AU200" s="76"/>
    </row>
    <row r="201" spans="2:47" ht="19.5" thickTop="1">
      <c r="B201" s="209">
        <v>61</v>
      </c>
      <c r="C201" s="164"/>
      <c r="D201" s="168"/>
      <c r="E201" s="174"/>
      <c r="F201" s="169"/>
      <c r="G201" s="168"/>
      <c r="H201" s="174"/>
      <c r="I201" s="169"/>
      <c r="J201" s="168"/>
      <c r="K201" s="169"/>
      <c r="L201" s="168"/>
      <c r="M201" s="174"/>
      <c r="N201" s="169"/>
      <c r="O201" s="20" t="s">
        <v>153</v>
      </c>
      <c r="P201" s="54"/>
      <c r="Q201" s="29"/>
      <c r="R201" s="20" t="str">
        <f t="shared" si="184"/>
        <v/>
      </c>
      <c r="S201" s="29"/>
      <c r="T201" s="20" t="str">
        <f t="shared" si="185"/>
        <v/>
      </c>
      <c r="U201" s="81"/>
      <c r="V201" s="156"/>
      <c r="W201" s="157"/>
      <c r="AC201" s="91"/>
      <c r="AD201" s="1" t="str">
        <f>IF($P201="","0",VLOOKUP($P201,登録データ!$Q$4:$R$19,2,FALSE))</f>
        <v>0</v>
      </c>
      <c r="AE201" s="1" t="str">
        <f t="shared" si="186"/>
        <v>00</v>
      </c>
      <c r="AF201" s="1" t="str">
        <f t="shared" si="187"/>
        <v/>
      </c>
      <c r="AG201" s="1" t="str">
        <f t="shared" si="182"/>
        <v>000000</v>
      </c>
      <c r="AH201" s="1" t="str">
        <f t="shared" si="183"/>
        <v/>
      </c>
      <c r="AI201" s="1" t="str">
        <f t="shared" si="188"/>
        <v/>
      </c>
      <c r="AJ201" s="219" t="str">
        <f>IF($C201="","",IF($C201="@",0,IF(COUNTIF($C$21:$C$620,$C201)=1,0,1)))</f>
        <v/>
      </c>
      <c r="AK201" s="219" t="str">
        <f>IF($L201="","",IF(OR($L201="北海道",$L201="東京都",$L201="大阪府",$L201="京都府",RIGHT($L201,1)="県"),0,1))</f>
        <v/>
      </c>
      <c r="AM201" s="76" t="str">
        <f>IF(AN201="","",RANK(AN201,$AN$21:$AN$600,1))</f>
        <v/>
      </c>
      <c r="AN201" s="76" t="str">
        <f>IF(V201="","",C201)</f>
        <v/>
      </c>
      <c r="AO201" s="1" t="str">
        <f>IF(AP201="","",RANK(AP201,$AP$21:$AP$600,1))</f>
        <v/>
      </c>
      <c r="AP201" s="76" t="str">
        <f>IF(W201="","",C201)</f>
        <v/>
      </c>
      <c r="AR201" s="76" t="str">
        <f t="shared" ref="AR201" si="257">IF(C201="","",G203)</f>
        <v/>
      </c>
      <c r="AS201" s="76" t="str">
        <f t="shared" ref="AS201" si="258">RIGHT(C201,3)</f>
        <v/>
      </c>
      <c r="AT201" s="76" t="str">
        <f t="shared" ref="AT201" si="259">IF(C201="","",RIGHT("00"&amp;AS201,3))</f>
        <v/>
      </c>
      <c r="AU201" s="76" t="str">
        <f t="shared" ref="AU201" si="260">CONCATENATE(AR201,AT201)</f>
        <v/>
      </c>
    </row>
    <row r="202" spans="2:47">
      <c r="B202" s="125"/>
      <c r="C202" s="165"/>
      <c r="D202" s="170"/>
      <c r="E202" s="175"/>
      <c r="F202" s="171"/>
      <c r="G202" s="213"/>
      <c r="H202" s="214"/>
      <c r="I202" s="215"/>
      <c r="J202" s="170"/>
      <c r="K202" s="171"/>
      <c r="L202" s="170"/>
      <c r="M202" s="175"/>
      <c r="N202" s="171"/>
      <c r="O202" s="48" t="s">
        <v>154</v>
      </c>
      <c r="P202" s="27"/>
      <c r="Q202" s="45"/>
      <c r="R202" s="48" t="str">
        <f t="shared" si="184"/>
        <v/>
      </c>
      <c r="S202" s="45"/>
      <c r="T202" s="48" t="str">
        <f t="shared" si="185"/>
        <v/>
      </c>
      <c r="U202" s="73"/>
      <c r="V202" s="156"/>
      <c r="W202" s="157"/>
      <c r="AC202" s="91"/>
      <c r="AD202" s="1" t="str">
        <f>IF($P202="","0",VLOOKUP($P202,登録データ!$Q$4:$R$19,2,FALSE))</f>
        <v>0</v>
      </c>
      <c r="AE202" s="1" t="str">
        <f t="shared" si="186"/>
        <v>00</v>
      </c>
      <c r="AF202" s="1" t="str">
        <f t="shared" si="187"/>
        <v/>
      </c>
      <c r="AG202" s="1" t="str">
        <f t="shared" si="182"/>
        <v>000000</v>
      </c>
      <c r="AH202" s="1" t="str">
        <f t="shared" si="183"/>
        <v/>
      </c>
      <c r="AI202" s="1" t="str">
        <f t="shared" si="188"/>
        <v/>
      </c>
      <c r="AJ202" s="219"/>
      <c r="AK202" s="219"/>
      <c r="AM202" s="76"/>
      <c r="AN202" s="76"/>
      <c r="AO202" s="76"/>
      <c r="AP202" s="76"/>
      <c r="AR202" s="76"/>
      <c r="AS202" s="76"/>
      <c r="AT202" s="76"/>
      <c r="AU202" s="76"/>
    </row>
    <row r="203" spans="2:47" ht="19.5" thickBot="1">
      <c r="B203" s="210"/>
      <c r="C203" s="166"/>
      <c r="D203" s="172"/>
      <c r="E203" s="176"/>
      <c r="F203" s="173"/>
      <c r="G203" s="216"/>
      <c r="H203" s="217"/>
      <c r="I203" s="218"/>
      <c r="J203" s="172"/>
      <c r="K203" s="173"/>
      <c r="L203" s="172"/>
      <c r="M203" s="176"/>
      <c r="N203" s="173"/>
      <c r="O203" s="9" t="s">
        <v>155</v>
      </c>
      <c r="P203" s="111"/>
      <c r="Q203" s="30"/>
      <c r="R203" s="9" t="str">
        <f t="shared" si="184"/>
        <v/>
      </c>
      <c r="S203" s="30"/>
      <c r="T203" s="9" t="str">
        <f t="shared" si="185"/>
        <v/>
      </c>
      <c r="U203" s="82"/>
      <c r="V203" s="156"/>
      <c r="W203" s="157"/>
      <c r="AC203" s="91"/>
      <c r="AD203" s="1" t="str">
        <f>IF($P203="","0",VLOOKUP($P203,登録データ!$Q$4:$R$19,2,FALSE))</f>
        <v>0</v>
      </c>
      <c r="AE203" s="1" t="str">
        <f t="shared" si="186"/>
        <v>00</v>
      </c>
      <c r="AF203" s="1" t="str">
        <f t="shared" si="187"/>
        <v/>
      </c>
      <c r="AG203" s="1" t="str">
        <f t="shared" si="182"/>
        <v>000000</v>
      </c>
      <c r="AH203" s="1" t="str">
        <f t="shared" si="183"/>
        <v/>
      </c>
      <c r="AI203" s="1" t="str">
        <f t="shared" si="188"/>
        <v/>
      </c>
      <c r="AJ203" s="219"/>
      <c r="AK203" s="219"/>
      <c r="AM203" s="76"/>
      <c r="AN203" s="76"/>
      <c r="AO203" s="76"/>
      <c r="AP203" s="76"/>
      <c r="AR203" s="76"/>
      <c r="AS203" s="76"/>
      <c r="AT203" s="76"/>
      <c r="AU203" s="76"/>
    </row>
    <row r="204" spans="2:47" ht="19.5" thickTop="1">
      <c r="B204" s="209">
        <v>62</v>
      </c>
      <c r="C204" s="164"/>
      <c r="D204" s="168"/>
      <c r="E204" s="174"/>
      <c r="F204" s="169"/>
      <c r="G204" s="168"/>
      <c r="H204" s="174"/>
      <c r="I204" s="169"/>
      <c r="J204" s="168"/>
      <c r="K204" s="169"/>
      <c r="L204" s="168"/>
      <c r="M204" s="174"/>
      <c r="N204" s="169"/>
      <c r="O204" s="20" t="s">
        <v>153</v>
      </c>
      <c r="P204" s="54"/>
      <c r="Q204" s="29"/>
      <c r="R204" s="20" t="str">
        <f t="shared" si="184"/>
        <v/>
      </c>
      <c r="S204" s="29"/>
      <c r="T204" s="20" t="str">
        <f t="shared" si="185"/>
        <v/>
      </c>
      <c r="U204" s="81"/>
      <c r="V204" s="156"/>
      <c r="W204" s="157"/>
      <c r="AC204" s="91"/>
      <c r="AD204" s="1" t="str">
        <f>IF($P204="","0",VLOOKUP($P204,登録データ!$Q$4:$R$19,2,FALSE))</f>
        <v>0</v>
      </c>
      <c r="AE204" s="1" t="str">
        <f t="shared" si="186"/>
        <v>00</v>
      </c>
      <c r="AF204" s="1" t="str">
        <f t="shared" si="187"/>
        <v/>
      </c>
      <c r="AG204" s="1" t="str">
        <f t="shared" si="182"/>
        <v>000000</v>
      </c>
      <c r="AH204" s="1" t="str">
        <f t="shared" si="183"/>
        <v/>
      </c>
      <c r="AI204" s="1" t="str">
        <f t="shared" si="188"/>
        <v/>
      </c>
      <c r="AJ204" s="219" t="str">
        <f>IF($C204="","",IF($C204="@",0,IF(COUNTIF($C$21:$C$620,$C204)=1,0,1)))</f>
        <v/>
      </c>
      <c r="AK204" s="219" t="str">
        <f>IF($L204="","",IF(OR($L204="北海道",$L204="東京都",$L204="大阪府",$L204="京都府",RIGHT($L204,1)="県"),0,1))</f>
        <v/>
      </c>
      <c r="AM204" s="76" t="str">
        <f>IF(AN204="","",RANK(AN204,$AN$21:$AN$600,1))</f>
        <v/>
      </c>
      <c r="AN204" s="76" t="str">
        <f>IF(V204="","",C204)</f>
        <v/>
      </c>
      <c r="AO204" s="1" t="str">
        <f>IF(AP204="","",RANK(AP204,$AP$21:$AP$600,1))</f>
        <v/>
      </c>
      <c r="AP204" s="76" t="str">
        <f>IF(W204="","",C204)</f>
        <v/>
      </c>
      <c r="AR204" s="76" t="str">
        <f t="shared" ref="AR204" si="261">IF(C204="","",G206)</f>
        <v/>
      </c>
      <c r="AS204" s="76" t="str">
        <f t="shared" ref="AS204" si="262">RIGHT(C204,3)</f>
        <v/>
      </c>
      <c r="AT204" s="76" t="str">
        <f t="shared" ref="AT204" si="263">IF(C204="","",RIGHT("00"&amp;AS204,3))</f>
        <v/>
      </c>
      <c r="AU204" s="76" t="str">
        <f t="shared" ref="AU204" si="264">CONCATENATE(AR204,AT204)</f>
        <v/>
      </c>
    </row>
    <row r="205" spans="2:47">
      <c r="B205" s="125"/>
      <c r="C205" s="165"/>
      <c r="D205" s="170"/>
      <c r="E205" s="175"/>
      <c r="F205" s="171"/>
      <c r="G205" s="213"/>
      <c r="H205" s="214"/>
      <c r="I205" s="215"/>
      <c r="J205" s="170"/>
      <c r="K205" s="171"/>
      <c r="L205" s="170"/>
      <c r="M205" s="175"/>
      <c r="N205" s="171"/>
      <c r="O205" s="48" t="s">
        <v>154</v>
      </c>
      <c r="P205" s="27"/>
      <c r="Q205" s="45"/>
      <c r="R205" s="48" t="str">
        <f t="shared" si="184"/>
        <v/>
      </c>
      <c r="S205" s="45"/>
      <c r="T205" s="48" t="str">
        <f t="shared" si="185"/>
        <v/>
      </c>
      <c r="U205" s="73"/>
      <c r="V205" s="156"/>
      <c r="W205" s="157"/>
      <c r="AC205" s="91"/>
      <c r="AD205" s="1" t="str">
        <f>IF($P205="","0",VLOOKUP($P205,登録データ!$Q$4:$R$19,2,FALSE))</f>
        <v>0</v>
      </c>
      <c r="AE205" s="1" t="str">
        <f t="shared" si="186"/>
        <v>00</v>
      </c>
      <c r="AF205" s="1" t="str">
        <f t="shared" si="187"/>
        <v/>
      </c>
      <c r="AG205" s="1" t="str">
        <f t="shared" si="182"/>
        <v>000000</v>
      </c>
      <c r="AH205" s="1" t="str">
        <f t="shared" si="183"/>
        <v/>
      </c>
      <c r="AI205" s="1" t="str">
        <f t="shared" si="188"/>
        <v/>
      </c>
      <c r="AJ205" s="219"/>
      <c r="AK205" s="219"/>
      <c r="AM205" s="76"/>
      <c r="AN205" s="76"/>
      <c r="AO205" s="76"/>
      <c r="AP205" s="76"/>
      <c r="AR205" s="76"/>
      <c r="AS205" s="76"/>
      <c r="AT205" s="76"/>
      <c r="AU205" s="76"/>
    </row>
    <row r="206" spans="2:47" ht="19.5" thickBot="1">
      <c r="B206" s="210"/>
      <c r="C206" s="166"/>
      <c r="D206" s="172"/>
      <c r="E206" s="176"/>
      <c r="F206" s="173"/>
      <c r="G206" s="216"/>
      <c r="H206" s="217"/>
      <c r="I206" s="218"/>
      <c r="J206" s="172"/>
      <c r="K206" s="173"/>
      <c r="L206" s="172"/>
      <c r="M206" s="176"/>
      <c r="N206" s="173"/>
      <c r="O206" s="9" t="s">
        <v>155</v>
      </c>
      <c r="P206" s="111"/>
      <c r="Q206" s="30"/>
      <c r="R206" s="9" t="str">
        <f t="shared" si="184"/>
        <v/>
      </c>
      <c r="S206" s="30"/>
      <c r="T206" s="9" t="str">
        <f t="shared" si="185"/>
        <v/>
      </c>
      <c r="U206" s="82"/>
      <c r="V206" s="156"/>
      <c r="W206" s="157"/>
      <c r="AC206" s="91"/>
      <c r="AD206" s="1" t="str">
        <f>IF($P206="","0",VLOOKUP($P206,登録データ!$Q$4:$R$19,2,FALSE))</f>
        <v>0</v>
      </c>
      <c r="AE206" s="1" t="str">
        <f t="shared" si="186"/>
        <v>00</v>
      </c>
      <c r="AF206" s="1" t="str">
        <f t="shared" si="187"/>
        <v/>
      </c>
      <c r="AG206" s="1" t="str">
        <f t="shared" si="182"/>
        <v>000000</v>
      </c>
      <c r="AH206" s="1" t="str">
        <f t="shared" si="183"/>
        <v/>
      </c>
      <c r="AI206" s="1" t="str">
        <f t="shared" si="188"/>
        <v/>
      </c>
      <c r="AJ206" s="219"/>
      <c r="AK206" s="219"/>
      <c r="AM206" s="76"/>
      <c r="AN206" s="76"/>
      <c r="AO206" s="76"/>
      <c r="AP206" s="76"/>
      <c r="AR206" s="76"/>
      <c r="AS206" s="76"/>
      <c r="AT206" s="76"/>
      <c r="AU206" s="76"/>
    </row>
    <row r="207" spans="2:47" ht="19.5" thickTop="1">
      <c r="B207" s="209">
        <v>63</v>
      </c>
      <c r="C207" s="164"/>
      <c r="D207" s="168"/>
      <c r="E207" s="174"/>
      <c r="F207" s="169"/>
      <c r="G207" s="168"/>
      <c r="H207" s="174"/>
      <c r="I207" s="169"/>
      <c r="J207" s="168"/>
      <c r="K207" s="169"/>
      <c r="L207" s="168"/>
      <c r="M207" s="174"/>
      <c r="N207" s="169"/>
      <c r="O207" s="20" t="s">
        <v>153</v>
      </c>
      <c r="P207" s="54"/>
      <c r="Q207" s="29"/>
      <c r="R207" s="20" t="str">
        <f t="shared" si="184"/>
        <v/>
      </c>
      <c r="S207" s="29"/>
      <c r="T207" s="20" t="str">
        <f t="shared" si="185"/>
        <v/>
      </c>
      <c r="U207" s="81"/>
      <c r="V207" s="156"/>
      <c r="W207" s="157"/>
      <c r="AC207" s="91"/>
      <c r="AD207" s="1" t="str">
        <f>IF($P207="","0",VLOOKUP($P207,登録データ!$Q$4:$R$19,2,FALSE))</f>
        <v>0</v>
      </c>
      <c r="AE207" s="1" t="str">
        <f t="shared" si="186"/>
        <v>00</v>
      </c>
      <c r="AF207" s="1" t="str">
        <f t="shared" si="187"/>
        <v/>
      </c>
      <c r="AG207" s="1" t="str">
        <f t="shared" si="182"/>
        <v>000000</v>
      </c>
      <c r="AH207" s="1" t="str">
        <f t="shared" si="183"/>
        <v/>
      </c>
      <c r="AI207" s="1" t="str">
        <f t="shared" si="188"/>
        <v/>
      </c>
      <c r="AJ207" s="219" t="str">
        <f>IF($C207="","",IF($C207="@",0,IF(COUNTIF($C$21:$C$620,$C207)=1,0,1)))</f>
        <v/>
      </c>
      <c r="AK207" s="219" t="str">
        <f>IF($L207="","",IF(OR($L207="北海道",$L207="東京都",$L207="大阪府",$L207="京都府",RIGHT($L207,1)="県"),0,1))</f>
        <v/>
      </c>
      <c r="AM207" s="76" t="str">
        <f>IF(AN207="","",RANK(AN207,$AN$21:$AN$600,1))</f>
        <v/>
      </c>
      <c r="AN207" s="76" t="str">
        <f>IF(V207="","",C207)</f>
        <v/>
      </c>
      <c r="AO207" s="1" t="str">
        <f>IF(AP207="","",RANK(AP207,$AP$21:$AP$600,1))</f>
        <v/>
      </c>
      <c r="AP207" s="76" t="str">
        <f>IF(W207="","",C207)</f>
        <v/>
      </c>
      <c r="AR207" s="76" t="str">
        <f t="shared" ref="AR207" si="265">IF(C207="","",G209)</f>
        <v/>
      </c>
      <c r="AS207" s="76" t="str">
        <f t="shared" ref="AS207" si="266">RIGHT(C207,3)</f>
        <v/>
      </c>
      <c r="AT207" s="76" t="str">
        <f t="shared" ref="AT207" si="267">IF(C207="","",RIGHT("00"&amp;AS207,3))</f>
        <v/>
      </c>
      <c r="AU207" s="76" t="str">
        <f t="shared" ref="AU207" si="268">CONCATENATE(AR207,AT207)</f>
        <v/>
      </c>
    </row>
    <row r="208" spans="2:47">
      <c r="B208" s="125"/>
      <c r="C208" s="165"/>
      <c r="D208" s="170"/>
      <c r="E208" s="175"/>
      <c r="F208" s="171"/>
      <c r="G208" s="213"/>
      <c r="H208" s="214"/>
      <c r="I208" s="215"/>
      <c r="J208" s="170"/>
      <c r="K208" s="171"/>
      <c r="L208" s="170"/>
      <c r="M208" s="175"/>
      <c r="N208" s="171"/>
      <c r="O208" s="48" t="s">
        <v>154</v>
      </c>
      <c r="P208" s="27"/>
      <c r="Q208" s="45"/>
      <c r="R208" s="48" t="str">
        <f t="shared" si="184"/>
        <v/>
      </c>
      <c r="S208" s="45"/>
      <c r="T208" s="48" t="str">
        <f t="shared" si="185"/>
        <v/>
      </c>
      <c r="U208" s="73"/>
      <c r="V208" s="156"/>
      <c r="W208" s="157"/>
      <c r="AC208" s="91"/>
      <c r="AD208" s="1" t="str">
        <f>IF($P208="","0",VLOOKUP($P208,登録データ!$Q$4:$R$19,2,FALSE))</f>
        <v>0</v>
      </c>
      <c r="AE208" s="1" t="str">
        <f t="shared" si="186"/>
        <v>00</v>
      </c>
      <c r="AF208" s="1" t="str">
        <f t="shared" si="187"/>
        <v/>
      </c>
      <c r="AG208" s="1" t="str">
        <f t="shared" si="182"/>
        <v>000000</v>
      </c>
      <c r="AH208" s="1" t="str">
        <f t="shared" si="183"/>
        <v/>
      </c>
      <c r="AI208" s="1" t="str">
        <f t="shared" si="188"/>
        <v/>
      </c>
      <c r="AJ208" s="219"/>
      <c r="AK208" s="219"/>
      <c r="AM208" s="76"/>
      <c r="AN208" s="76"/>
      <c r="AO208" s="76"/>
      <c r="AP208" s="76"/>
      <c r="AR208" s="76"/>
      <c r="AS208" s="76"/>
      <c r="AT208" s="76"/>
      <c r="AU208" s="76"/>
    </row>
    <row r="209" spans="2:47" ht="19.5" thickBot="1">
      <c r="B209" s="210"/>
      <c r="C209" s="166"/>
      <c r="D209" s="172"/>
      <c r="E209" s="176"/>
      <c r="F209" s="173"/>
      <c r="G209" s="216"/>
      <c r="H209" s="217"/>
      <c r="I209" s="218"/>
      <c r="J209" s="172"/>
      <c r="K209" s="173"/>
      <c r="L209" s="172"/>
      <c r="M209" s="176"/>
      <c r="N209" s="173"/>
      <c r="O209" s="9" t="s">
        <v>155</v>
      </c>
      <c r="P209" s="111"/>
      <c r="Q209" s="30"/>
      <c r="R209" s="9" t="str">
        <f t="shared" si="184"/>
        <v/>
      </c>
      <c r="S209" s="30"/>
      <c r="T209" s="9" t="str">
        <f t="shared" si="185"/>
        <v/>
      </c>
      <c r="U209" s="82"/>
      <c r="V209" s="156"/>
      <c r="W209" s="157"/>
      <c r="AC209" s="91"/>
      <c r="AD209" s="1" t="str">
        <f>IF($P209="","0",VLOOKUP($P209,登録データ!$Q$4:$R$19,2,FALSE))</f>
        <v>0</v>
      </c>
      <c r="AE209" s="1" t="str">
        <f t="shared" si="186"/>
        <v>00</v>
      </c>
      <c r="AF209" s="1" t="str">
        <f t="shared" si="187"/>
        <v/>
      </c>
      <c r="AG209" s="1" t="str">
        <f t="shared" si="182"/>
        <v>000000</v>
      </c>
      <c r="AH209" s="1" t="str">
        <f t="shared" si="183"/>
        <v/>
      </c>
      <c r="AI209" s="1" t="str">
        <f t="shared" si="188"/>
        <v/>
      </c>
      <c r="AJ209" s="219"/>
      <c r="AK209" s="219"/>
      <c r="AM209" s="76"/>
      <c r="AN209" s="76"/>
      <c r="AO209" s="76"/>
      <c r="AP209" s="76"/>
      <c r="AR209" s="76"/>
      <c r="AS209" s="76"/>
      <c r="AT209" s="76"/>
      <c r="AU209" s="76"/>
    </row>
    <row r="210" spans="2:47" ht="19.5" thickTop="1">
      <c r="B210" s="209">
        <v>64</v>
      </c>
      <c r="C210" s="164"/>
      <c r="D210" s="168"/>
      <c r="E210" s="174"/>
      <c r="F210" s="169"/>
      <c r="G210" s="168"/>
      <c r="H210" s="174"/>
      <c r="I210" s="169"/>
      <c r="J210" s="168"/>
      <c r="K210" s="169"/>
      <c r="L210" s="168"/>
      <c r="M210" s="174"/>
      <c r="N210" s="169"/>
      <c r="O210" s="20" t="s">
        <v>153</v>
      </c>
      <c r="P210" s="54"/>
      <c r="Q210" s="29"/>
      <c r="R210" s="20" t="str">
        <f t="shared" si="184"/>
        <v/>
      </c>
      <c r="S210" s="29"/>
      <c r="T210" s="20" t="str">
        <f t="shared" si="185"/>
        <v/>
      </c>
      <c r="U210" s="81"/>
      <c r="V210" s="156"/>
      <c r="W210" s="157"/>
      <c r="AC210" s="91"/>
      <c r="AD210" s="1" t="str">
        <f>IF($P210="","0",VLOOKUP($P210,登録データ!$Q$4:$R$19,2,FALSE))</f>
        <v>0</v>
      </c>
      <c r="AE210" s="1" t="str">
        <f t="shared" si="186"/>
        <v>00</v>
      </c>
      <c r="AF210" s="1" t="str">
        <f t="shared" si="187"/>
        <v/>
      </c>
      <c r="AG210" s="1" t="str">
        <f t="shared" si="182"/>
        <v>000000</v>
      </c>
      <c r="AH210" s="1" t="str">
        <f t="shared" si="183"/>
        <v/>
      </c>
      <c r="AI210" s="1" t="str">
        <f t="shared" si="188"/>
        <v/>
      </c>
      <c r="AJ210" s="219" t="str">
        <f>IF($C210="","",IF($C210="@",0,IF(COUNTIF($C$21:$C$620,$C210)=1,0,1)))</f>
        <v/>
      </c>
      <c r="AK210" s="219" t="str">
        <f>IF($L210="","",IF(OR($L210="北海道",$L210="東京都",$L210="大阪府",$L210="京都府",RIGHT($L210,1)="県"),0,1))</f>
        <v/>
      </c>
      <c r="AM210" s="76" t="str">
        <f>IF(AN210="","",RANK(AN210,$AN$21:$AN$600,1))</f>
        <v/>
      </c>
      <c r="AN210" s="76" t="str">
        <f>IF(V210="","",C210)</f>
        <v/>
      </c>
      <c r="AO210" s="1" t="str">
        <f>IF(AP210="","",RANK(AP210,$AP$21:$AP$600,1))</f>
        <v/>
      </c>
      <c r="AP210" s="76" t="str">
        <f>IF(W210="","",C210)</f>
        <v/>
      </c>
      <c r="AR210" s="76" t="str">
        <f t="shared" ref="AR210" si="269">IF(C210="","",G212)</f>
        <v/>
      </c>
      <c r="AS210" s="76" t="str">
        <f t="shared" ref="AS210" si="270">RIGHT(C210,3)</f>
        <v/>
      </c>
      <c r="AT210" s="76" t="str">
        <f t="shared" ref="AT210" si="271">IF(C210="","",RIGHT("00"&amp;AS210,3))</f>
        <v/>
      </c>
      <c r="AU210" s="76" t="str">
        <f t="shared" ref="AU210" si="272">CONCATENATE(AR210,AT210)</f>
        <v/>
      </c>
    </row>
    <row r="211" spans="2:47">
      <c r="B211" s="125"/>
      <c r="C211" s="165"/>
      <c r="D211" s="170"/>
      <c r="E211" s="175"/>
      <c r="F211" s="171"/>
      <c r="G211" s="213"/>
      <c r="H211" s="214"/>
      <c r="I211" s="215"/>
      <c r="J211" s="170"/>
      <c r="K211" s="171"/>
      <c r="L211" s="170"/>
      <c r="M211" s="175"/>
      <c r="N211" s="171"/>
      <c r="O211" s="48" t="s">
        <v>154</v>
      </c>
      <c r="P211" s="27"/>
      <c r="Q211" s="45"/>
      <c r="R211" s="48" t="str">
        <f t="shared" si="184"/>
        <v/>
      </c>
      <c r="S211" s="45"/>
      <c r="T211" s="48" t="str">
        <f t="shared" si="185"/>
        <v/>
      </c>
      <c r="U211" s="73"/>
      <c r="V211" s="156"/>
      <c r="W211" s="157"/>
      <c r="AC211" s="91"/>
      <c r="AD211" s="1" t="str">
        <f>IF($P211="","0",VLOOKUP($P211,登録データ!$Q$4:$R$19,2,FALSE))</f>
        <v>0</v>
      </c>
      <c r="AE211" s="1" t="str">
        <f t="shared" si="186"/>
        <v>00</v>
      </c>
      <c r="AF211" s="1" t="str">
        <f t="shared" si="187"/>
        <v/>
      </c>
      <c r="AG211" s="1" t="str">
        <f t="shared" si="182"/>
        <v>000000</v>
      </c>
      <c r="AH211" s="1" t="str">
        <f t="shared" si="183"/>
        <v/>
      </c>
      <c r="AI211" s="1" t="str">
        <f t="shared" si="188"/>
        <v/>
      </c>
      <c r="AJ211" s="219"/>
      <c r="AK211" s="219"/>
      <c r="AM211" s="76"/>
      <c r="AN211" s="76"/>
      <c r="AO211" s="76"/>
      <c r="AP211" s="76"/>
      <c r="AR211" s="76"/>
      <c r="AS211" s="76"/>
      <c r="AT211" s="76"/>
      <c r="AU211" s="76"/>
    </row>
    <row r="212" spans="2:47" ht="19.5" thickBot="1">
      <c r="B212" s="210"/>
      <c r="C212" s="166"/>
      <c r="D212" s="172"/>
      <c r="E212" s="176"/>
      <c r="F212" s="173"/>
      <c r="G212" s="216"/>
      <c r="H212" s="217"/>
      <c r="I212" s="218"/>
      <c r="J212" s="172"/>
      <c r="K212" s="173"/>
      <c r="L212" s="172"/>
      <c r="M212" s="176"/>
      <c r="N212" s="173"/>
      <c r="O212" s="9" t="s">
        <v>155</v>
      </c>
      <c r="P212" s="111"/>
      <c r="Q212" s="30"/>
      <c r="R212" s="9" t="str">
        <f t="shared" si="184"/>
        <v/>
      </c>
      <c r="S212" s="30"/>
      <c r="T212" s="9" t="str">
        <f t="shared" si="185"/>
        <v/>
      </c>
      <c r="U212" s="82"/>
      <c r="V212" s="156"/>
      <c r="W212" s="157"/>
      <c r="AC212" s="91"/>
      <c r="AD212" s="1" t="str">
        <f>IF($P212="","0",VLOOKUP($P212,登録データ!$Q$4:$R$19,2,FALSE))</f>
        <v>0</v>
      </c>
      <c r="AE212" s="1" t="str">
        <f t="shared" si="186"/>
        <v>00</v>
      </c>
      <c r="AF212" s="1" t="str">
        <f t="shared" si="187"/>
        <v/>
      </c>
      <c r="AG212" s="1" t="str">
        <f t="shared" si="182"/>
        <v>000000</v>
      </c>
      <c r="AH212" s="1" t="str">
        <f t="shared" si="183"/>
        <v/>
      </c>
      <c r="AI212" s="1" t="str">
        <f t="shared" si="188"/>
        <v/>
      </c>
      <c r="AJ212" s="219"/>
      <c r="AK212" s="219"/>
      <c r="AM212" s="76"/>
      <c r="AN212" s="76"/>
      <c r="AO212" s="76"/>
      <c r="AP212" s="76"/>
      <c r="AR212" s="76"/>
      <c r="AS212" s="76"/>
      <c r="AT212" s="76"/>
      <c r="AU212" s="76"/>
    </row>
    <row r="213" spans="2:47" ht="19.5" thickTop="1">
      <c r="B213" s="209">
        <v>65</v>
      </c>
      <c r="C213" s="164"/>
      <c r="D213" s="168"/>
      <c r="E213" s="174"/>
      <c r="F213" s="169"/>
      <c r="G213" s="168"/>
      <c r="H213" s="174"/>
      <c r="I213" s="169"/>
      <c r="J213" s="168"/>
      <c r="K213" s="169"/>
      <c r="L213" s="168"/>
      <c r="M213" s="174"/>
      <c r="N213" s="169"/>
      <c r="O213" s="20" t="s">
        <v>153</v>
      </c>
      <c r="P213" s="54"/>
      <c r="Q213" s="29"/>
      <c r="R213" s="20" t="str">
        <f t="shared" si="184"/>
        <v/>
      </c>
      <c r="S213" s="29"/>
      <c r="T213" s="20" t="str">
        <f t="shared" si="185"/>
        <v/>
      </c>
      <c r="U213" s="81"/>
      <c r="V213" s="156"/>
      <c r="W213" s="157"/>
      <c r="AC213" s="91"/>
      <c r="AD213" s="1" t="str">
        <f>IF($P213="","0",VLOOKUP($P213,登録データ!$Q$4:$R$19,2,FALSE))</f>
        <v>0</v>
      </c>
      <c r="AE213" s="1" t="str">
        <f t="shared" si="186"/>
        <v>00</v>
      </c>
      <c r="AF213" s="1" t="str">
        <f t="shared" si="187"/>
        <v/>
      </c>
      <c r="AG213" s="1" t="str">
        <f t="shared" ref="AG213:AG276" si="273">IF($AF213=2,IF($S213="","0000",CONCATENATE(RIGHT($S213+100,2),$AE213)),IF($S213="","000000",CONCATENATE(RIGHT($Q213+100,2),RIGHT($S213+100,2),$AE213)))</f>
        <v>000000</v>
      </c>
      <c r="AH213" s="1" t="str">
        <f t="shared" ref="AH213:AH276" si="274">IF($P213="","",CONCATENATE($AD213," ",IF($AF213=1,RIGHT($AG213+10000000,7),RIGHT($AG213+100000,5))))</f>
        <v/>
      </c>
      <c r="AI213" s="1" t="str">
        <f t="shared" si="188"/>
        <v/>
      </c>
      <c r="AJ213" s="219" t="str">
        <f>IF($C213="","",IF($C213="@",0,IF(COUNTIF($C$21:$C$620,$C213)=1,0,1)))</f>
        <v/>
      </c>
      <c r="AK213" s="219" t="str">
        <f>IF($L213="","",IF(OR($L213="北海道",$L213="東京都",$L213="大阪府",$L213="京都府",RIGHT($L213,1)="県"),0,1))</f>
        <v/>
      </c>
      <c r="AM213" s="76" t="str">
        <f>IF(AN213="","",RANK(AN213,$AN$21:$AN$600,1))</f>
        <v/>
      </c>
      <c r="AN213" s="76" t="str">
        <f>IF(V213="","",C213)</f>
        <v/>
      </c>
      <c r="AO213" s="1" t="str">
        <f>IF(AP213="","",RANK(AP213,$AP$21:$AP$600,1))</f>
        <v/>
      </c>
      <c r="AP213" s="76" t="str">
        <f>IF(W213="","",C213)</f>
        <v/>
      </c>
      <c r="AR213" s="76" t="str">
        <f t="shared" ref="AR213" si="275">IF(C213="","",G215)</f>
        <v/>
      </c>
      <c r="AS213" s="76" t="str">
        <f t="shared" ref="AS213" si="276">RIGHT(C213,3)</f>
        <v/>
      </c>
      <c r="AT213" s="76" t="str">
        <f t="shared" ref="AT213" si="277">IF(C213="","",RIGHT("00"&amp;AS213,3))</f>
        <v/>
      </c>
      <c r="AU213" s="76" t="str">
        <f t="shared" ref="AU213" si="278">CONCATENATE(AR213,AT213)</f>
        <v/>
      </c>
    </row>
    <row r="214" spans="2:47">
      <c r="B214" s="125"/>
      <c r="C214" s="165"/>
      <c r="D214" s="170"/>
      <c r="E214" s="175"/>
      <c r="F214" s="171"/>
      <c r="G214" s="213"/>
      <c r="H214" s="214"/>
      <c r="I214" s="215"/>
      <c r="J214" s="170"/>
      <c r="K214" s="171"/>
      <c r="L214" s="170"/>
      <c r="M214" s="175"/>
      <c r="N214" s="171"/>
      <c r="O214" s="48" t="s">
        <v>154</v>
      </c>
      <c r="P214" s="27"/>
      <c r="Q214" s="45"/>
      <c r="R214" s="48" t="str">
        <f t="shared" ref="R214:R277" si="279">IF($P214="","",IF(OR(RIGHT($P214,1)="m",RIGHT($P214,1)="H"),"分",""))</f>
        <v/>
      </c>
      <c r="S214" s="45"/>
      <c r="T214" s="48" t="str">
        <f t="shared" ref="T214:T277" si="280">IF($P214="","",IF(OR(RIGHT($P214,1)="m",RIGHT($P214,1)="H"),"秒","m"))</f>
        <v/>
      </c>
      <c r="U214" s="73"/>
      <c r="V214" s="156"/>
      <c r="W214" s="157"/>
      <c r="AC214" s="91"/>
      <c r="AD214" s="1" t="str">
        <f>IF($P214="","0",VLOOKUP($P214,登録データ!$Q$4:$R$19,2,FALSE))</f>
        <v>0</v>
      </c>
      <c r="AE214" s="1" t="str">
        <f t="shared" ref="AE214:AE277" si="281">IF($U214="","00",IF(LEN($U214)=1,$U214*10,$U214))</f>
        <v>00</v>
      </c>
      <c r="AF214" s="1" t="str">
        <f t="shared" ref="AF214:AF277" si="282">IF($P214="","",IF(OR(RIGHT($P214,1)="m",RIGHT($P214,1)="H"),1,2))</f>
        <v/>
      </c>
      <c r="AG214" s="1" t="str">
        <f t="shared" si="273"/>
        <v>000000</v>
      </c>
      <c r="AH214" s="1" t="str">
        <f t="shared" si="274"/>
        <v/>
      </c>
      <c r="AI214" s="1" t="str">
        <f t="shared" ref="AI214:AI277" si="283">IF($S214="","",IF(OR(VALUE($S214)&lt;60,$T214="m"),0,1))</f>
        <v/>
      </c>
      <c r="AJ214" s="219"/>
      <c r="AK214" s="219"/>
      <c r="AM214" s="76"/>
      <c r="AN214" s="76"/>
      <c r="AO214" s="76"/>
      <c r="AP214" s="76"/>
      <c r="AR214" s="76"/>
      <c r="AS214" s="76"/>
      <c r="AT214" s="76"/>
      <c r="AU214" s="76"/>
    </row>
    <row r="215" spans="2:47" ht="19.5" thickBot="1">
      <c r="B215" s="210"/>
      <c r="C215" s="166"/>
      <c r="D215" s="172"/>
      <c r="E215" s="176"/>
      <c r="F215" s="173"/>
      <c r="G215" s="216"/>
      <c r="H215" s="217"/>
      <c r="I215" s="218"/>
      <c r="J215" s="172"/>
      <c r="K215" s="173"/>
      <c r="L215" s="172"/>
      <c r="M215" s="176"/>
      <c r="N215" s="173"/>
      <c r="O215" s="9" t="s">
        <v>155</v>
      </c>
      <c r="P215" s="111"/>
      <c r="Q215" s="30"/>
      <c r="R215" s="9" t="str">
        <f t="shared" si="279"/>
        <v/>
      </c>
      <c r="S215" s="30"/>
      <c r="T215" s="9" t="str">
        <f t="shared" si="280"/>
        <v/>
      </c>
      <c r="U215" s="82"/>
      <c r="V215" s="156"/>
      <c r="W215" s="157"/>
      <c r="AC215" s="91"/>
      <c r="AD215" s="1" t="str">
        <f>IF($P215="","0",VLOOKUP($P215,登録データ!$Q$4:$R$19,2,FALSE))</f>
        <v>0</v>
      </c>
      <c r="AE215" s="1" t="str">
        <f t="shared" si="281"/>
        <v>00</v>
      </c>
      <c r="AF215" s="1" t="str">
        <f t="shared" si="282"/>
        <v/>
      </c>
      <c r="AG215" s="1" t="str">
        <f t="shared" si="273"/>
        <v>000000</v>
      </c>
      <c r="AH215" s="1" t="str">
        <f t="shared" si="274"/>
        <v/>
      </c>
      <c r="AI215" s="1" t="str">
        <f t="shared" si="283"/>
        <v/>
      </c>
      <c r="AJ215" s="219"/>
      <c r="AK215" s="219"/>
      <c r="AM215" s="76"/>
      <c r="AN215" s="76"/>
      <c r="AO215" s="76"/>
      <c r="AP215" s="76"/>
      <c r="AR215" s="76"/>
      <c r="AS215" s="76"/>
      <c r="AT215" s="76"/>
      <c r="AU215" s="76"/>
    </row>
    <row r="216" spans="2:47" ht="19.5" thickTop="1">
      <c r="B216" s="209">
        <v>66</v>
      </c>
      <c r="C216" s="164"/>
      <c r="D216" s="168"/>
      <c r="E216" s="174"/>
      <c r="F216" s="169"/>
      <c r="G216" s="168"/>
      <c r="H216" s="174"/>
      <c r="I216" s="169"/>
      <c r="J216" s="168"/>
      <c r="K216" s="169"/>
      <c r="L216" s="168"/>
      <c r="M216" s="174"/>
      <c r="N216" s="169"/>
      <c r="O216" s="20" t="s">
        <v>153</v>
      </c>
      <c r="P216" s="54"/>
      <c r="Q216" s="29"/>
      <c r="R216" s="20" t="str">
        <f t="shared" si="279"/>
        <v/>
      </c>
      <c r="S216" s="29"/>
      <c r="T216" s="20" t="str">
        <f t="shared" si="280"/>
        <v/>
      </c>
      <c r="U216" s="81"/>
      <c r="V216" s="156"/>
      <c r="W216" s="157"/>
      <c r="AC216" s="91"/>
      <c r="AD216" s="1" t="str">
        <f>IF($P216="","0",VLOOKUP($P216,登録データ!$Q$4:$R$19,2,FALSE))</f>
        <v>0</v>
      </c>
      <c r="AE216" s="1" t="str">
        <f t="shared" si="281"/>
        <v>00</v>
      </c>
      <c r="AF216" s="1" t="str">
        <f t="shared" si="282"/>
        <v/>
      </c>
      <c r="AG216" s="1" t="str">
        <f t="shared" si="273"/>
        <v>000000</v>
      </c>
      <c r="AH216" s="1" t="str">
        <f t="shared" si="274"/>
        <v/>
      </c>
      <c r="AI216" s="1" t="str">
        <f t="shared" si="283"/>
        <v/>
      </c>
      <c r="AJ216" s="219" t="str">
        <f>IF($C216="","",IF($C216="@",0,IF(COUNTIF($C$21:$C$620,$C216)=1,0,1)))</f>
        <v/>
      </c>
      <c r="AK216" s="219" t="str">
        <f>IF($L216="","",IF(OR($L216="北海道",$L216="東京都",$L216="大阪府",$L216="京都府",RIGHT($L216,1)="県"),0,1))</f>
        <v/>
      </c>
      <c r="AM216" s="76" t="str">
        <f>IF(AN216="","",RANK(AN216,$AN$21:$AN$600,1))</f>
        <v/>
      </c>
      <c r="AN216" s="76" t="str">
        <f>IF(V216="","",C216)</f>
        <v/>
      </c>
      <c r="AO216" s="1" t="str">
        <f>IF(AP216="","",RANK(AP216,$AP$21:$AP$600,1))</f>
        <v/>
      </c>
      <c r="AP216" s="76" t="str">
        <f>IF(W216="","",C216)</f>
        <v/>
      </c>
      <c r="AR216" s="76" t="str">
        <f t="shared" ref="AR216" si="284">IF(C216="","",G218)</f>
        <v/>
      </c>
      <c r="AS216" s="76" t="str">
        <f t="shared" ref="AS216" si="285">RIGHT(C216,3)</f>
        <v/>
      </c>
      <c r="AT216" s="76" t="str">
        <f t="shared" ref="AT216" si="286">IF(C216="","",RIGHT("00"&amp;AS216,3))</f>
        <v/>
      </c>
      <c r="AU216" s="76" t="str">
        <f t="shared" ref="AU216" si="287">CONCATENATE(AR216,AT216)</f>
        <v/>
      </c>
    </row>
    <row r="217" spans="2:47">
      <c r="B217" s="125"/>
      <c r="C217" s="165"/>
      <c r="D217" s="170"/>
      <c r="E217" s="175"/>
      <c r="F217" s="171"/>
      <c r="G217" s="213"/>
      <c r="H217" s="214"/>
      <c r="I217" s="215"/>
      <c r="J217" s="170"/>
      <c r="K217" s="171"/>
      <c r="L217" s="170"/>
      <c r="M217" s="175"/>
      <c r="N217" s="171"/>
      <c r="O217" s="48" t="s">
        <v>154</v>
      </c>
      <c r="P217" s="27"/>
      <c r="Q217" s="45"/>
      <c r="R217" s="48" t="str">
        <f t="shared" si="279"/>
        <v/>
      </c>
      <c r="S217" s="45"/>
      <c r="T217" s="48" t="str">
        <f t="shared" si="280"/>
        <v/>
      </c>
      <c r="U217" s="73"/>
      <c r="V217" s="156"/>
      <c r="W217" s="157"/>
      <c r="AC217" s="91"/>
      <c r="AD217" s="1" t="str">
        <f>IF($P217="","0",VLOOKUP($P217,登録データ!$Q$4:$R$19,2,FALSE))</f>
        <v>0</v>
      </c>
      <c r="AE217" s="1" t="str">
        <f t="shared" si="281"/>
        <v>00</v>
      </c>
      <c r="AF217" s="1" t="str">
        <f t="shared" si="282"/>
        <v/>
      </c>
      <c r="AG217" s="1" t="str">
        <f t="shared" si="273"/>
        <v>000000</v>
      </c>
      <c r="AH217" s="1" t="str">
        <f t="shared" si="274"/>
        <v/>
      </c>
      <c r="AI217" s="1" t="str">
        <f t="shared" si="283"/>
        <v/>
      </c>
      <c r="AJ217" s="219"/>
      <c r="AK217" s="219"/>
      <c r="AM217" s="76"/>
      <c r="AN217" s="76"/>
      <c r="AO217" s="76"/>
      <c r="AP217" s="76"/>
      <c r="AR217" s="76"/>
      <c r="AS217" s="76"/>
      <c r="AT217" s="76"/>
      <c r="AU217" s="76"/>
    </row>
    <row r="218" spans="2:47" ht="19.5" thickBot="1">
      <c r="B218" s="210"/>
      <c r="C218" s="166"/>
      <c r="D218" s="172"/>
      <c r="E218" s="176"/>
      <c r="F218" s="173"/>
      <c r="G218" s="216"/>
      <c r="H218" s="217"/>
      <c r="I218" s="218"/>
      <c r="J218" s="172"/>
      <c r="K218" s="173"/>
      <c r="L218" s="172"/>
      <c r="M218" s="176"/>
      <c r="N218" s="173"/>
      <c r="O218" s="9" t="s">
        <v>155</v>
      </c>
      <c r="P218" s="111"/>
      <c r="Q218" s="30"/>
      <c r="R218" s="9" t="str">
        <f t="shared" si="279"/>
        <v/>
      </c>
      <c r="S218" s="30"/>
      <c r="T218" s="9" t="str">
        <f t="shared" si="280"/>
        <v/>
      </c>
      <c r="U218" s="82"/>
      <c r="V218" s="156"/>
      <c r="W218" s="157"/>
      <c r="AC218" s="91"/>
      <c r="AD218" s="1" t="str">
        <f>IF($P218="","0",VLOOKUP($P218,登録データ!$Q$4:$R$19,2,FALSE))</f>
        <v>0</v>
      </c>
      <c r="AE218" s="1" t="str">
        <f t="shared" si="281"/>
        <v>00</v>
      </c>
      <c r="AF218" s="1" t="str">
        <f t="shared" si="282"/>
        <v/>
      </c>
      <c r="AG218" s="1" t="str">
        <f t="shared" si="273"/>
        <v>000000</v>
      </c>
      <c r="AH218" s="1" t="str">
        <f t="shared" si="274"/>
        <v/>
      </c>
      <c r="AI218" s="1" t="str">
        <f t="shared" si="283"/>
        <v/>
      </c>
      <c r="AJ218" s="219"/>
      <c r="AK218" s="219"/>
      <c r="AM218" s="76"/>
      <c r="AN218" s="76"/>
      <c r="AO218" s="76"/>
      <c r="AP218" s="76"/>
      <c r="AR218" s="76"/>
      <c r="AS218" s="76"/>
      <c r="AT218" s="76"/>
      <c r="AU218" s="76"/>
    </row>
    <row r="219" spans="2:47" ht="19.5" thickTop="1">
      <c r="B219" s="209">
        <v>67</v>
      </c>
      <c r="C219" s="164"/>
      <c r="D219" s="168"/>
      <c r="E219" s="174"/>
      <c r="F219" s="169"/>
      <c r="G219" s="168"/>
      <c r="H219" s="174"/>
      <c r="I219" s="169"/>
      <c r="J219" s="168"/>
      <c r="K219" s="169"/>
      <c r="L219" s="168"/>
      <c r="M219" s="174"/>
      <c r="N219" s="169"/>
      <c r="O219" s="20" t="s">
        <v>153</v>
      </c>
      <c r="P219" s="54"/>
      <c r="Q219" s="29"/>
      <c r="R219" s="20" t="str">
        <f t="shared" si="279"/>
        <v/>
      </c>
      <c r="S219" s="29"/>
      <c r="T219" s="20" t="str">
        <f t="shared" si="280"/>
        <v/>
      </c>
      <c r="U219" s="81"/>
      <c r="V219" s="156"/>
      <c r="W219" s="157"/>
      <c r="AC219" s="91"/>
      <c r="AD219" s="1" t="str">
        <f>IF($P219="","0",VLOOKUP($P219,登録データ!$Q$4:$R$19,2,FALSE))</f>
        <v>0</v>
      </c>
      <c r="AE219" s="1" t="str">
        <f t="shared" si="281"/>
        <v>00</v>
      </c>
      <c r="AF219" s="1" t="str">
        <f t="shared" si="282"/>
        <v/>
      </c>
      <c r="AG219" s="1" t="str">
        <f t="shared" si="273"/>
        <v>000000</v>
      </c>
      <c r="AH219" s="1" t="str">
        <f t="shared" si="274"/>
        <v/>
      </c>
      <c r="AI219" s="1" t="str">
        <f t="shared" si="283"/>
        <v/>
      </c>
      <c r="AJ219" s="219" t="str">
        <f>IF($C219="","",IF($C219="@",0,IF(COUNTIF($C$21:$C$620,$C219)=1,0,1)))</f>
        <v/>
      </c>
      <c r="AK219" s="219" t="str">
        <f>IF($L219="","",IF(OR($L219="北海道",$L219="東京都",$L219="大阪府",$L219="京都府",RIGHT($L219,1)="県"),0,1))</f>
        <v/>
      </c>
      <c r="AM219" s="76" t="str">
        <f>IF(AN219="","",RANK(AN219,$AN$21:$AN$600,1))</f>
        <v/>
      </c>
      <c r="AN219" s="76" t="str">
        <f>IF(V219="","",C219)</f>
        <v/>
      </c>
      <c r="AO219" s="1" t="str">
        <f>IF(AP219="","",RANK(AP219,$AP$21:$AP$600,1))</f>
        <v/>
      </c>
      <c r="AP219" s="76" t="str">
        <f>IF(W219="","",C219)</f>
        <v/>
      </c>
      <c r="AR219" s="76" t="str">
        <f t="shared" ref="AR219" si="288">IF(C219="","",G221)</f>
        <v/>
      </c>
      <c r="AS219" s="76" t="str">
        <f t="shared" ref="AS219" si="289">RIGHT(C219,3)</f>
        <v/>
      </c>
      <c r="AT219" s="76" t="str">
        <f t="shared" ref="AT219" si="290">IF(C219="","",RIGHT("00"&amp;AS219,3))</f>
        <v/>
      </c>
      <c r="AU219" s="76" t="str">
        <f t="shared" ref="AU219" si="291">CONCATENATE(AR219,AT219)</f>
        <v/>
      </c>
    </row>
    <row r="220" spans="2:47">
      <c r="B220" s="125"/>
      <c r="C220" s="165"/>
      <c r="D220" s="170"/>
      <c r="E220" s="175"/>
      <c r="F220" s="171"/>
      <c r="G220" s="213"/>
      <c r="H220" s="214"/>
      <c r="I220" s="215"/>
      <c r="J220" s="170"/>
      <c r="K220" s="171"/>
      <c r="L220" s="170"/>
      <c r="M220" s="175"/>
      <c r="N220" s="171"/>
      <c r="O220" s="48" t="s">
        <v>154</v>
      </c>
      <c r="P220" s="27"/>
      <c r="Q220" s="45"/>
      <c r="R220" s="48" t="str">
        <f t="shared" si="279"/>
        <v/>
      </c>
      <c r="S220" s="45"/>
      <c r="T220" s="48" t="str">
        <f t="shared" si="280"/>
        <v/>
      </c>
      <c r="U220" s="73"/>
      <c r="V220" s="156"/>
      <c r="W220" s="157"/>
      <c r="AC220" s="91"/>
      <c r="AD220" s="1" t="str">
        <f>IF($P220="","0",VLOOKUP($P220,登録データ!$Q$4:$R$19,2,FALSE))</f>
        <v>0</v>
      </c>
      <c r="AE220" s="1" t="str">
        <f t="shared" si="281"/>
        <v>00</v>
      </c>
      <c r="AF220" s="1" t="str">
        <f t="shared" si="282"/>
        <v/>
      </c>
      <c r="AG220" s="1" t="str">
        <f t="shared" si="273"/>
        <v>000000</v>
      </c>
      <c r="AH220" s="1" t="str">
        <f t="shared" si="274"/>
        <v/>
      </c>
      <c r="AI220" s="1" t="str">
        <f t="shared" si="283"/>
        <v/>
      </c>
      <c r="AJ220" s="219"/>
      <c r="AK220" s="219"/>
      <c r="AM220" s="76"/>
      <c r="AN220" s="76"/>
      <c r="AO220" s="76"/>
      <c r="AP220" s="76"/>
      <c r="AR220" s="76"/>
      <c r="AS220" s="76"/>
      <c r="AT220" s="76"/>
      <c r="AU220" s="76"/>
    </row>
    <row r="221" spans="2:47" ht="19.5" thickBot="1">
      <c r="B221" s="210"/>
      <c r="C221" s="166"/>
      <c r="D221" s="172"/>
      <c r="E221" s="176"/>
      <c r="F221" s="173"/>
      <c r="G221" s="216"/>
      <c r="H221" s="217"/>
      <c r="I221" s="218"/>
      <c r="J221" s="172"/>
      <c r="K221" s="173"/>
      <c r="L221" s="172"/>
      <c r="M221" s="176"/>
      <c r="N221" s="173"/>
      <c r="O221" s="9" t="s">
        <v>155</v>
      </c>
      <c r="P221" s="111"/>
      <c r="Q221" s="30"/>
      <c r="R221" s="9" t="str">
        <f t="shared" si="279"/>
        <v/>
      </c>
      <c r="S221" s="30"/>
      <c r="T221" s="9" t="str">
        <f t="shared" si="280"/>
        <v/>
      </c>
      <c r="U221" s="82"/>
      <c r="V221" s="156"/>
      <c r="W221" s="157"/>
      <c r="AC221" s="91"/>
      <c r="AD221" s="1" t="str">
        <f>IF($P221="","0",VLOOKUP($P221,登録データ!$Q$4:$R$19,2,FALSE))</f>
        <v>0</v>
      </c>
      <c r="AE221" s="1" t="str">
        <f t="shared" si="281"/>
        <v>00</v>
      </c>
      <c r="AF221" s="1" t="str">
        <f t="shared" si="282"/>
        <v/>
      </c>
      <c r="AG221" s="1" t="str">
        <f t="shared" si="273"/>
        <v>000000</v>
      </c>
      <c r="AH221" s="1" t="str">
        <f t="shared" si="274"/>
        <v/>
      </c>
      <c r="AI221" s="1" t="str">
        <f t="shared" si="283"/>
        <v/>
      </c>
      <c r="AJ221" s="219"/>
      <c r="AK221" s="219"/>
      <c r="AM221" s="76"/>
      <c r="AN221" s="76"/>
      <c r="AO221" s="76"/>
      <c r="AP221" s="76"/>
      <c r="AR221" s="76"/>
      <c r="AS221" s="76"/>
      <c r="AT221" s="76"/>
      <c r="AU221" s="76"/>
    </row>
    <row r="222" spans="2:47" ht="19.5" thickTop="1">
      <c r="B222" s="209">
        <v>68</v>
      </c>
      <c r="C222" s="164"/>
      <c r="D222" s="168"/>
      <c r="E222" s="174"/>
      <c r="F222" s="169"/>
      <c r="G222" s="168"/>
      <c r="H222" s="174"/>
      <c r="I222" s="169"/>
      <c r="J222" s="168"/>
      <c r="K222" s="169"/>
      <c r="L222" s="168"/>
      <c r="M222" s="174"/>
      <c r="N222" s="169"/>
      <c r="O222" s="20" t="s">
        <v>153</v>
      </c>
      <c r="P222" s="54"/>
      <c r="Q222" s="29"/>
      <c r="R222" s="20" t="str">
        <f t="shared" si="279"/>
        <v/>
      </c>
      <c r="S222" s="29"/>
      <c r="T222" s="20" t="str">
        <f t="shared" si="280"/>
        <v/>
      </c>
      <c r="U222" s="81"/>
      <c r="V222" s="156"/>
      <c r="W222" s="157"/>
      <c r="AC222" s="91"/>
      <c r="AD222" s="1" t="str">
        <f>IF($P222="","0",VLOOKUP($P222,登録データ!$Q$4:$R$19,2,FALSE))</f>
        <v>0</v>
      </c>
      <c r="AE222" s="1" t="str">
        <f t="shared" si="281"/>
        <v>00</v>
      </c>
      <c r="AF222" s="1" t="str">
        <f t="shared" si="282"/>
        <v/>
      </c>
      <c r="AG222" s="1" t="str">
        <f t="shared" si="273"/>
        <v>000000</v>
      </c>
      <c r="AH222" s="1" t="str">
        <f t="shared" si="274"/>
        <v/>
      </c>
      <c r="AI222" s="1" t="str">
        <f t="shared" si="283"/>
        <v/>
      </c>
      <c r="AJ222" s="219" t="str">
        <f>IF($C222="","",IF($C222="@",0,IF(COUNTIF($C$21:$C$620,$C222)=1,0,1)))</f>
        <v/>
      </c>
      <c r="AK222" s="219" t="str">
        <f>IF($L222="","",IF(OR($L222="北海道",$L222="東京都",$L222="大阪府",$L222="京都府",RIGHT($L222,1)="県"),0,1))</f>
        <v/>
      </c>
      <c r="AM222" s="76" t="str">
        <f>IF(AN222="","",RANK(AN222,$AN$21:$AN$600,1))</f>
        <v/>
      </c>
      <c r="AN222" s="76" t="str">
        <f>IF(V222="","",C222)</f>
        <v/>
      </c>
      <c r="AO222" s="1" t="str">
        <f>IF(AP222="","",RANK(AP222,$AP$21:$AP$600,1))</f>
        <v/>
      </c>
      <c r="AP222" s="76" t="str">
        <f>IF(W222="","",C222)</f>
        <v/>
      </c>
      <c r="AR222" s="76" t="str">
        <f t="shared" ref="AR222" si="292">IF(C222="","",G224)</f>
        <v/>
      </c>
      <c r="AS222" s="76" t="str">
        <f t="shared" ref="AS222" si="293">RIGHT(C222,3)</f>
        <v/>
      </c>
      <c r="AT222" s="76" t="str">
        <f t="shared" ref="AT222" si="294">IF(C222="","",RIGHT("00"&amp;AS222,3))</f>
        <v/>
      </c>
      <c r="AU222" s="76" t="str">
        <f t="shared" ref="AU222" si="295">CONCATENATE(AR222,AT222)</f>
        <v/>
      </c>
    </row>
    <row r="223" spans="2:47">
      <c r="B223" s="125"/>
      <c r="C223" s="165"/>
      <c r="D223" s="170"/>
      <c r="E223" s="175"/>
      <c r="F223" s="171"/>
      <c r="G223" s="213"/>
      <c r="H223" s="214"/>
      <c r="I223" s="215"/>
      <c r="J223" s="170"/>
      <c r="K223" s="171"/>
      <c r="L223" s="170"/>
      <c r="M223" s="175"/>
      <c r="N223" s="171"/>
      <c r="O223" s="48" t="s">
        <v>154</v>
      </c>
      <c r="P223" s="27"/>
      <c r="Q223" s="45"/>
      <c r="R223" s="48" t="str">
        <f t="shared" si="279"/>
        <v/>
      </c>
      <c r="S223" s="45"/>
      <c r="T223" s="48" t="str">
        <f t="shared" si="280"/>
        <v/>
      </c>
      <c r="U223" s="73"/>
      <c r="V223" s="156"/>
      <c r="W223" s="157"/>
      <c r="AC223" s="91"/>
      <c r="AD223" s="1" t="str">
        <f>IF($P223="","0",VLOOKUP($P223,登録データ!$Q$4:$R$19,2,FALSE))</f>
        <v>0</v>
      </c>
      <c r="AE223" s="1" t="str">
        <f t="shared" si="281"/>
        <v>00</v>
      </c>
      <c r="AF223" s="1" t="str">
        <f t="shared" si="282"/>
        <v/>
      </c>
      <c r="AG223" s="1" t="str">
        <f t="shared" si="273"/>
        <v>000000</v>
      </c>
      <c r="AH223" s="1" t="str">
        <f t="shared" si="274"/>
        <v/>
      </c>
      <c r="AI223" s="1" t="str">
        <f t="shared" si="283"/>
        <v/>
      </c>
      <c r="AJ223" s="219"/>
      <c r="AK223" s="219"/>
      <c r="AM223" s="76"/>
      <c r="AN223" s="76"/>
      <c r="AO223" s="76"/>
      <c r="AP223" s="76"/>
      <c r="AR223" s="76"/>
      <c r="AS223" s="76"/>
      <c r="AT223" s="76"/>
      <c r="AU223" s="76"/>
    </row>
    <row r="224" spans="2:47" ht="19.5" thickBot="1">
      <c r="B224" s="210"/>
      <c r="C224" s="166"/>
      <c r="D224" s="172"/>
      <c r="E224" s="176"/>
      <c r="F224" s="173"/>
      <c r="G224" s="216"/>
      <c r="H224" s="217"/>
      <c r="I224" s="218"/>
      <c r="J224" s="172"/>
      <c r="K224" s="173"/>
      <c r="L224" s="172"/>
      <c r="M224" s="176"/>
      <c r="N224" s="173"/>
      <c r="O224" s="9" t="s">
        <v>155</v>
      </c>
      <c r="P224" s="111"/>
      <c r="Q224" s="30"/>
      <c r="R224" s="9" t="str">
        <f t="shared" si="279"/>
        <v/>
      </c>
      <c r="S224" s="30"/>
      <c r="T224" s="9" t="str">
        <f t="shared" si="280"/>
        <v/>
      </c>
      <c r="U224" s="82"/>
      <c r="V224" s="156"/>
      <c r="W224" s="157"/>
      <c r="AC224" s="91"/>
      <c r="AD224" s="1" t="str">
        <f>IF($P224="","0",VLOOKUP($P224,登録データ!$Q$4:$R$19,2,FALSE))</f>
        <v>0</v>
      </c>
      <c r="AE224" s="1" t="str">
        <f t="shared" si="281"/>
        <v>00</v>
      </c>
      <c r="AF224" s="1" t="str">
        <f t="shared" si="282"/>
        <v/>
      </c>
      <c r="AG224" s="1" t="str">
        <f t="shared" si="273"/>
        <v>000000</v>
      </c>
      <c r="AH224" s="1" t="str">
        <f t="shared" si="274"/>
        <v/>
      </c>
      <c r="AI224" s="1" t="str">
        <f t="shared" si="283"/>
        <v/>
      </c>
      <c r="AJ224" s="219"/>
      <c r="AK224" s="219"/>
      <c r="AM224" s="76"/>
      <c r="AN224" s="76"/>
      <c r="AO224" s="76"/>
      <c r="AP224" s="76"/>
      <c r="AR224" s="76"/>
      <c r="AS224" s="76"/>
      <c r="AT224" s="76"/>
      <c r="AU224" s="76"/>
    </row>
    <row r="225" spans="2:47" ht="19.5" thickTop="1">
      <c r="B225" s="209">
        <v>69</v>
      </c>
      <c r="C225" s="164"/>
      <c r="D225" s="168"/>
      <c r="E225" s="174"/>
      <c r="F225" s="169"/>
      <c r="G225" s="168"/>
      <c r="H225" s="174"/>
      <c r="I225" s="169"/>
      <c r="J225" s="168"/>
      <c r="K225" s="169"/>
      <c r="L225" s="168"/>
      <c r="M225" s="174"/>
      <c r="N225" s="169"/>
      <c r="O225" s="20" t="s">
        <v>153</v>
      </c>
      <c r="P225" s="54"/>
      <c r="Q225" s="29"/>
      <c r="R225" s="20" t="str">
        <f t="shared" si="279"/>
        <v/>
      </c>
      <c r="S225" s="29"/>
      <c r="T225" s="20" t="str">
        <f t="shared" si="280"/>
        <v/>
      </c>
      <c r="U225" s="81"/>
      <c r="V225" s="156"/>
      <c r="W225" s="157"/>
      <c r="AC225" s="91"/>
      <c r="AD225" s="1" t="str">
        <f>IF($P225="","0",VLOOKUP($P225,登録データ!$Q$4:$R$19,2,FALSE))</f>
        <v>0</v>
      </c>
      <c r="AE225" s="1" t="str">
        <f t="shared" si="281"/>
        <v>00</v>
      </c>
      <c r="AF225" s="1" t="str">
        <f t="shared" si="282"/>
        <v/>
      </c>
      <c r="AG225" s="1" t="str">
        <f t="shared" si="273"/>
        <v>000000</v>
      </c>
      <c r="AH225" s="1" t="str">
        <f t="shared" si="274"/>
        <v/>
      </c>
      <c r="AI225" s="1" t="str">
        <f t="shared" si="283"/>
        <v/>
      </c>
      <c r="AJ225" s="219" t="str">
        <f>IF($C225="","",IF($C225="@",0,IF(COUNTIF($C$21:$C$620,$C225)=1,0,1)))</f>
        <v/>
      </c>
      <c r="AK225" s="219" t="str">
        <f>IF($L225="","",IF(OR($L225="北海道",$L225="東京都",$L225="大阪府",$L225="京都府",RIGHT($L225,1)="県"),0,1))</f>
        <v/>
      </c>
      <c r="AM225" s="76" t="str">
        <f>IF(AN225="","",RANK(AN225,$AN$21:$AN$600,1))</f>
        <v/>
      </c>
      <c r="AN225" s="76" t="str">
        <f>IF(V225="","",C225)</f>
        <v/>
      </c>
      <c r="AO225" s="1" t="str">
        <f>IF(AP225="","",RANK(AP225,$AP$21:$AP$600,1))</f>
        <v/>
      </c>
      <c r="AP225" s="76" t="str">
        <f>IF(W225="","",C225)</f>
        <v/>
      </c>
      <c r="AR225" s="76" t="str">
        <f t="shared" ref="AR225" si="296">IF(C225="","",G227)</f>
        <v/>
      </c>
      <c r="AS225" s="76" t="str">
        <f t="shared" ref="AS225" si="297">RIGHT(C225,3)</f>
        <v/>
      </c>
      <c r="AT225" s="76" t="str">
        <f t="shared" ref="AT225" si="298">IF(C225="","",RIGHT("00"&amp;AS225,3))</f>
        <v/>
      </c>
      <c r="AU225" s="76" t="str">
        <f t="shared" ref="AU225" si="299">CONCATENATE(AR225,AT225)</f>
        <v/>
      </c>
    </row>
    <row r="226" spans="2:47">
      <c r="B226" s="125"/>
      <c r="C226" s="165"/>
      <c r="D226" s="170"/>
      <c r="E226" s="175"/>
      <c r="F226" s="171"/>
      <c r="G226" s="213"/>
      <c r="H226" s="214"/>
      <c r="I226" s="215"/>
      <c r="J226" s="170"/>
      <c r="K226" s="171"/>
      <c r="L226" s="170"/>
      <c r="M226" s="175"/>
      <c r="N226" s="171"/>
      <c r="O226" s="48" t="s">
        <v>154</v>
      </c>
      <c r="P226" s="27"/>
      <c r="Q226" s="45"/>
      <c r="R226" s="48" t="str">
        <f t="shared" si="279"/>
        <v/>
      </c>
      <c r="S226" s="45"/>
      <c r="T226" s="48" t="str">
        <f t="shared" si="280"/>
        <v/>
      </c>
      <c r="U226" s="73"/>
      <c r="V226" s="156"/>
      <c r="W226" s="157"/>
      <c r="AC226" s="91"/>
      <c r="AD226" s="1" t="str">
        <f>IF($P226="","0",VLOOKUP($P226,登録データ!$Q$4:$R$19,2,FALSE))</f>
        <v>0</v>
      </c>
      <c r="AE226" s="1" t="str">
        <f t="shared" si="281"/>
        <v>00</v>
      </c>
      <c r="AF226" s="1" t="str">
        <f t="shared" si="282"/>
        <v/>
      </c>
      <c r="AG226" s="1" t="str">
        <f t="shared" si="273"/>
        <v>000000</v>
      </c>
      <c r="AH226" s="1" t="str">
        <f t="shared" si="274"/>
        <v/>
      </c>
      <c r="AI226" s="1" t="str">
        <f t="shared" si="283"/>
        <v/>
      </c>
      <c r="AJ226" s="219"/>
      <c r="AK226" s="219"/>
      <c r="AM226" s="76"/>
      <c r="AN226" s="76"/>
      <c r="AO226" s="76"/>
      <c r="AP226" s="76"/>
      <c r="AR226" s="76"/>
      <c r="AS226" s="76"/>
      <c r="AT226" s="76"/>
      <c r="AU226" s="76"/>
    </row>
    <row r="227" spans="2:47" ht="19.5" thickBot="1">
      <c r="B227" s="210"/>
      <c r="C227" s="166"/>
      <c r="D227" s="172"/>
      <c r="E227" s="176"/>
      <c r="F227" s="173"/>
      <c r="G227" s="216"/>
      <c r="H227" s="217"/>
      <c r="I227" s="218"/>
      <c r="J227" s="172"/>
      <c r="K227" s="173"/>
      <c r="L227" s="172"/>
      <c r="M227" s="176"/>
      <c r="N227" s="173"/>
      <c r="O227" s="9" t="s">
        <v>155</v>
      </c>
      <c r="P227" s="111"/>
      <c r="Q227" s="30"/>
      <c r="R227" s="9" t="str">
        <f t="shared" si="279"/>
        <v/>
      </c>
      <c r="S227" s="30"/>
      <c r="T227" s="9" t="str">
        <f t="shared" si="280"/>
        <v/>
      </c>
      <c r="U227" s="82"/>
      <c r="V227" s="156"/>
      <c r="W227" s="157"/>
      <c r="AC227" s="91"/>
      <c r="AD227" s="1" t="str">
        <f>IF($P227="","0",VLOOKUP($P227,登録データ!$Q$4:$R$19,2,FALSE))</f>
        <v>0</v>
      </c>
      <c r="AE227" s="1" t="str">
        <f t="shared" si="281"/>
        <v>00</v>
      </c>
      <c r="AF227" s="1" t="str">
        <f t="shared" si="282"/>
        <v/>
      </c>
      <c r="AG227" s="1" t="str">
        <f t="shared" si="273"/>
        <v>000000</v>
      </c>
      <c r="AH227" s="1" t="str">
        <f t="shared" si="274"/>
        <v/>
      </c>
      <c r="AI227" s="1" t="str">
        <f t="shared" si="283"/>
        <v/>
      </c>
      <c r="AJ227" s="219"/>
      <c r="AK227" s="219"/>
      <c r="AM227" s="76"/>
      <c r="AN227" s="76"/>
      <c r="AO227" s="76"/>
      <c r="AP227" s="76"/>
      <c r="AR227" s="76"/>
      <c r="AS227" s="76"/>
      <c r="AT227" s="76"/>
      <c r="AU227" s="76"/>
    </row>
    <row r="228" spans="2:47" ht="19.5" thickTop="1">
      <c r="B228" s="209">
        <v>70</v>
      </c>
      <c r="C228" s="164"/>
      <c r="D228" s="168"/>
      <c r="E228" s="174"/>
      <c r="F228" s="169"/>
      <c r="G228" s="168"/>
      <c r="H228" s="174"/>
      <c r="I228" s="169"/>
      <c r="J228" s="168"/>
      <c r="K228" s="169"/>
      <c r="L228" s="168"/>
      <c r="M228" s="174"/>
      <c r="N228" s="169"/>
      <c r="O228" s="20" t="s">
        <v>153</v>
      </c>
      <c r="P228" s="54"/>
      <c r="Q228" s="29"/>
      <c r="R228" s="20" t="str">
        <f t="shared" si="279"/>
        <v/>
      </c>
      <c r="S228" s="29"/>
      <c r="T228" s="20" t="str">
        <f t="shared" si="280"/>
        <v/>
      </c>
      <c r="U228" s="81"/>
      <c r="V228" s="156"/>
      <c r="W228" s="157"/>
      <c r="AC228" s="91"/>
      <c r="AD228" s="1" t="str">
        <f>IF($P228="","0",VLOOKUP($P228,登録データ!$Q$4:$R$19,2,FALSE))</f>
        <v>0</v>
      </c>
      <c r="AE228" s="1" t="str">
        <f t="shared" si="281"/>
        <v>00</v>
      </c>
      <c r="AF228" s="1" t="str">
        <f t="shared" si="282"/>
        <v/>
      </c>
      <c r="AG228" s="1" t="str">
        <f t="shared" si="273"/>
        <v>000000</v>
      </c>
      <c r="AH228" s="1" t="str">
        <f t="shared" si="274"/>
        <v/>
      </c>
      <c r="AI228" s="1" t="str">
        <f t="shared" si="283"/>
        <v/>
      </c>
      <c r="AJ228" s="219" t="str">
        <f>IF($C228="","",IF($C228="@",0,IF(COUNTIF($C$21:$C$620,$C228)=1,0,1)))</f>
        <v/>
      </c>
      <c r="AK228" s="219" t="str">
        <f>IF($L228="","",IF(OR($L228="北海道",$L228="東京都",$L228="大阪府",$L228="京都府",RIGHT($L228,1)="県"),0,1))</f>
        <v/>
      </c>
      <c r="AM228" s="76" t="str">
        <f>IF(AN228="","",RANK(AN228,$AN$21:$AN$600,1))</f>
        <v/>
      </c>
      <c r="AN228" s="76" t="str">
        <f>IF(V228="","",C228)</f>
        <v/>
      </c>
      <c r="AO228" s="1" t="str">
        <f>IF(AP228="","",RANK(AP228,$AP$21:$AP$600,1))</f>
        <v/>
      </c>
      <c r="AP228" s="76" t="str">
        <f>IF(W228="","",C228)</f>
        <v/>
      </c>
      <c r="AR228" s="76" t="str">
        <f t="shared" ref="AR228" si="300">IF(C228="","",G230)</f>
        <v/>
      </c>
      <c r="AS228" s="76" t="str">
        <f t="shared" ref="AS228" si="301">RIGHT(C228,3)</f>
        <v/>
      </c>
      <c r="AT228" s="76" t="str">
        <f t="shared" ref="AT228" si="302">IF(C228="","",RIGHT("00"&amp;AS228,3))</f>
        <v/>
      </c>
      <c r="AU228" s="76" t="str">
        <f t="shared" ref="AU228" si="303">CONCATENATE(AR228,AT228)</f>
        <v/>
      </c>
    </row>
    <row r="229" spans="2:47">
      <c r="B229" s="125"/>
      <c r="C229" s="165"/>
      <c r="D229" s="170"/>
      <c r="E229" s="175"/>
      <c r="F229" s="171"/>
      <c r="G229" s="213"/>
      <c r="H229" s="214"/>
      <c r="I229" s="215"/>
      <c r="J229" s="170"/>
      <c r="K229" s="171"/>
      <c r="L229" s="170"/>
      <c r="M229" s="175"/>
      <c r="N229" s="171"/>
      <c r="O229" s="48" t="s">
        <v>154</v>
      </c>
      <c r="P229" s="27"/>
      <c r="Q229" s="45"/>
      <c r="R229" s="48" t="str">
        <f t="shared" si="279"/>
        <v/>
      </c>
      <c r="S229" s="45"/>
      <c r="T229" s="48" t="str">
        <f t="shared" si="280"/>
        <v/>
      </c>
      <c r="U229" s="73"/>
      <c r="V229" s="156"/>
      <c r="W229" s="157"/>
      <c r="AC229" s="91"/>
      <c r="AD229" s="1" t="str">
        <f>IF($P229="","0",VLOOKUP($P229,登録データ!$Q$4:$R$19,2,FALSE))</f>
        <v>0</v>
      </c>
      <c r="AE229" s="1" t="str">
        <f t="shared" si="281"/>
        <v>00</v>
      </c>
      <c r="AF229" s="1" t="str">
        <f t="shared" si="282"/>
        <v/>
      </c>
      <c r="AG229" s="1" t="str">
        <f t="shared" si="273"/>
        <v>000000</v>
      </c>
      <c r="AH229" s="1" t="str">
        <f t="shared" si="274"/>
        <v/>
      </c>
      <c r="AI229" s="1" t="str">
        <f t="shared" si="283"/>
        <v/>
      </c>
      <c r="AJ229" s="219"/>
      <c r="AK229" s="219"/>
      <c r="AM229" s="76"/>
      <c r="AN229" s="76"/>
      <c r="AO229" s="76"/>
      <c r="AP229" s="76"/>
      <c r="AR229" s="76"/>
      <c r="AS229" s="76"/>
      <c r="AT229" s="76"/>
      <c r="AU229" s="76"/>
    </row>
    <row r="230" spans="2:47" ht="19.5" thickBot="1">
      <c r="B230" s="210"/>
      <c r="C230" s="166"/>
      <c r="D230" s="172"/>
      <c r="E230" s="176"/>
      <c r="F230" s="173"/>
      <c r="G230" s="216"/>
      <c r="H230" s="217"/>
      <c r="I230" s="218"/>
      <c r="J230" s="172"/>
      <c r="K230" s="173"/>
      <c r="L230" s="172"/>
      <c r="M230" s="176"/>
      <c r="N230" s="173"/>
      <c r="O230" s="9" t="s">
        <v>155</v>
      </c>
      <c r="P230" s="111"/>
      <c r="Q230" s="30"/>
      <c r="R230" s="9" t="str">
        <f t="shared" si="279"/>
        <v/>
      </c>
      <c r="S230" s="30"/>
      <c r="T230" s="9" t="str">
        <f t="shared" si="280"/>
        <v/>
      </c>
      <c r="U230" s="82"/>
      <c r="V230" s="156"/>
      <c r="W230" s="157"/>
      <c r="AC230" s="91"/>
      <c r="AD230" s="1" t="str">
        <f>IF($P230="","0",VLOOKUP($P230,登録データ!$Q$4:$R$19,2,FALSE))</f>
        <v>0</v>
      </c>
      <c r="AE230" s="1" t="str">
        <f t="shared" si="281"/>
        <v>00</v>
      </c>
      <c r="AF230" s="1" t="str">
        <f t="shared" si="282"/>
        <v/>
      </c>
      <c r="AG230" s="1" t="str">
        <f t="shared" si="273"/>
        <v>000000</v>
      </c>
      <c r="AH230" s="1" t="str">
        <f t="shared" si="274"/>
        <v/>
      </c>
      <c r="AI230" s="1" t="str">
        <f t="shared" si="283"/>
        <v/>
      </c>
      <c r="AJ230" s="219"/>
      <c r="AK230" s="219"/>
      <c r="AM230" s="76"/>
      <c r="AN230" s="76"/>
      <c r="AO230" s="76"/>
      <c r="AP230" s="76"/>
      <c r="AR230" s="76"/>
      <c r="AS230" s="76"/>
      <c r="AT230" s="76"/>
      <c r="AU230" s="76"/>
    </row>
    <row r="231" spans="2:47" ht="19.5" thickTop="1">
      <c r="B231" s="209">
        <v>71</v>
      </c>
      <c r="C231" s="164"/>
      <c r="D231" s="168"/>
      <c r="E231" s="174"/>
      <c r="F231" s="169"/>
      <c r="G231" s="168"/>
      <c r="H231" s="174"/>
      <c r="I231" s="169"/>
      <c r="J231" s="168"/>
      <c r="K231" s="169"/>
      <c r="L231" s="168"/>
      <c r="M231" s="174"/>
      <c r="N231" s="169"/>
      <c r="O231" s="20" t="s">
        <v>153</v>
      </c>
      <c r="P231" s="54"/>
      <c r="Q231" s="29"/>
      <c r="R231" s="20" t="str">
        <f t="shared" si="279"/>
        <v/>
      </c>
      <c r="S231" s="29"/>
      <c r="T231" s="20" t="str">
        <f t="shared" si="280"/>
        <v/>
      </c>
      <c r="U231" s="81"/>
      <c r="V231" s="156"/>
      <c r="W231" s="157"/>
      <c r="AC231" s="91"/>
      <c r="AD231" s="1" t="str">
        <f>IF($P231="","0",VLOOKUP($P231,登録データ!$Q$4:$R$19,2,FALSE))</f>
        <v>0</v>
      </c>
      <c r="AE231" s="1" t="str">
        <f t="shared" si="281"/>
        <v>00</v>
      </c>
      <c r="AF231" s="1" t="str">
        <f t="shared" si="282"/>
        <v/>
      </c>
      <c r="AG231" s="1" t="str">
        <f t="shared" si="273"/>
        <v>000000</v>
      </c>
      <c r="AH231" s="1" t="str">
        <f t="shared" si="274"/>
        <v/>
      </c>
      <c r="AI231" s="1" t="str">
        <f t="shared" si="283"/>
        <v/>
      </c>
      <c r="AJ231" s="219" t="str">
        <f>IF($C231="","",IF($C231="@",0,IF(COUNTIF($C$21:$C$620,$C231)=1,0,1)))</f>
        <v/>
      </c>
      <c r="AK231" s="219" t="str">
        <f>IF($L231="","",IF(OR($L231="北海道",$L231="東京都",$L231="大阪府",$L231="京都府",RIGHT($L231,1)="県"),0,1))</f>
        <v/>
      </c>
      <c r="AM231" s="76" t="str">
        <f>IF(AN231="","",RANK(AN231,$AN$21:$AN$600,1))</f>
        <v/>
      </c>
      <c r="AN231" s="76" t="str">
        <f>IF(V231="","",C231)</f>
        <v/>
      </c>
      <c r="AO231" s="1" t="str">
        <f>IF(AP231="","",RANK(AP231,$AP$21:$AP$600,1))</f>
        <v/>
      </c>
      <c r="AP231" s="76" t="str">
        <f>IF(W231="","",C231)</f>
        <v/>
      </c>
      <c r="AR231" s="76" t="str">
        <f t="shared" ref="AR231" si="304">IF(C231="","",G233)</f>
        <v/>
      </c>
      <c r="AS231" s="76" t="str">
        <f t="shared" ref="AS231" si="305">RIGHT(C231,3)</f>
        <v/>
      </c>
      <c r="AT231" s="76" t="str">
        <f t="shared" ref="AT231" si="306">IF(C231="","",RIGHT("00"&amp;AS231,3))</f>
        <v/>
      </c>
      <c r="AU231" s="76" t="str">
        <f t="shared" ref="AU231" si="307">CONCATENATE(AR231,AT231)</f>
        <v/>
      </c>
    </row>
    <row r="232" spans="2:47">
      <c r="B232" s="125"/>
      <c r="C232" s="165"/>
      <c r="D232" s="170"/>
      <c r="E232" s="175"/>
      <c r="F232" s="171"/>
      <c r="G232" s="213"/>
      <c r="H232" s="214"/>
      <c r="I232" s="215"/>
      <c r="J232" s="170"/>
      <c r="K232" s="171"/>
      <c r="L232" s="170"/>
      <c r="M232" s="175"/>
      <c r="N232" s="171"/>
      <c r="O232" s="48" t="s">
        <v>154</v>
      </c>
      <c r="P232" s="27"/>
      <c r="Q232" s="45"/>
      <c r="R232" s="48" t="str">
        <f t="shared" si="279"/>
        <v/>
      </c>
      <c r="S232" s="45"/>
      <c r="T232" s="48" t="str">
        <f t="shared" si="280"/>
        <v/>
      </c>
      <c r="U232" s="73"/>
      <c r="V232" s="156"/>
      <c r="W232" s="157"/>
      <c r="AC232" s="91"/>
      <c r="AD232" s="1" t="str">
        <f>IF($P232="","0",VLOOKUP($P232,登録データ!$Q$4:$R$19,2,FALSE))</f>
        <v>0</v>
      </c>
      <c r="AE232" s="1" t="str">
        <f t="shared" si="281"/>
        <v>00</v>
      </c>
      <c r="AF232" s="1" t="str">
        <f t="shared" si="282"/>
        <v/>
      </c>
      <c r="AG232" s="1" t="str">
        <f t="shared" si="273"/>
        <v>000000</v>
      </c>
      <c r="AH232" s="1" t="str">
        <f t="shared" si="274"/>
        <v/>
      </c>
      <c r="AI232" s="1" t="str">
        <f t="shared" si="283"/>
        <v/>
      </c>
      <c r="AJ232" s="219"/>
      <c r="AK232" s="219"/>
      <c r="AM232" s="76"/>
      <c r="AN232" s="76"/>
      <c r="AO232" s="76"/>
      <c r="AP232" s="76"/>
      <c r="AR232" s="76"/>
      <c r="AS232" s="76"/>
      <c r="AT232" s="76"/>
      <c r="AU232" s="76"/>
    </row>
    <row r="233" spans="2:47" ht="19.5" thickBot="1">
      <c r="B233" s="210"/>
      <c r="C233" s="166"/>
      <c r="D233" s="172"/>
      <c r="E233" s="176"/>
      <c r="F233" s="173"/>
      <c r="G233" s="216"/>
      <c r="H233" s="217"/>
      <c r="I233" s="218"/>
      <c r="J233" s="172"/>
      <c r="K233" s="173"/>
      <c r="L233" s="172"/>
      <c r="M233" s="176"/>
      <c r="N233" s="173"/>
      <c r="O233" s="9" t="s">
        <v>155</v>
      </c>
      <c r="P233" s="111"/>
      <c r="Q233" s="30"/>
      <c r="R233" s="9" t="str">
        <f t="shared" si="279"/>
        <v/>
      </c>
      <c r="S233" s="30"/>
      <c r="T233" s="9" t="str">
        <f t="shared" si="280"/>
        <v/>
      </c>
      <c r="U233" s="82"/>
      <c r="V233" s="156"/>
      <c r="W233" s="157"/>
      <c r="AC233" s="91"/>
      <c r="AD233" s="1" t="str">
        <f>IF($P233="","0",VLOOKUP($P233,登録データ!$Q$4:$R$19,2,FALSE))</f>
        <v>0</v>
      </c>
      <c r="AE233" s="1" t="str">
        <f t="shared" si="281"/>
        <v>00</v>
      </c>
      <c r="AF233" s="1" t="str">
        <f t="shared" si="282"/>
        <v/>
      </c>
      <c r="AG233" s="1" t="str">
        <f t="shared" si="273"/>
        <v>000000</v>
      </c>
      <c r="AH233" s="1" t="str">
        <f t="shared" si="274"/>
        <v/>
      </c>
      <c r="AI233" s="1" t="str">
        <f t="shared" si="283"/>
        <v/>
      </c>
      <c r="AJ233" s="219"/>
      <c r="AK233" s="219"/>
      <c r="AM233" s="76"/>
      <c r="AN233" s="76"/>
      <c r="AO233" s="76"/>
      <c r="AP233" s="76"/>
      <c r="AR233" s="76"/>
      <c r="AS233" s="76"/>
      <c r="AT233" s="76"/>
      <c r="AU233" s="76"/>
    </row>
    <row r="234" spans="2:47" ht="19.5" thickTop="1">
      <c r="B234" s="209">
        <v>72</v>
      </c>
      <c r="C234" s="164"/>
      <c r="D234" s="168"/>
      <c r="E234" s="174"/>
      <c r="F234" s="169"/>
      <c r="G234" s="168"/>
      <c r="H234" s="174"/>
      <c r="I234" s="169"/>
      <c r="J234" s="168"/>
      <c r="K234" s="169"/>
      <c r="L234" s="168"/>
      <c r="M234" s="174"/>
      <c r="N234" s="169"/>
      <c r="O234" s="20" t="s">
        <v>153</v>
      </c>
      <c r="P234" s="54"/>
      <c r="Q234" s="29"/>
      <c r="R234" s="20" t="str">
        <f t="shared" si="279"/>
        <v/>
      </c>
      <c r="S234" s="29"/>
      <c r="T234" s="20" t="str">
        <f t="shared" si="280"/>
        <v/>
      </c>
      <c r="U234" s="81"/>
      <c r="V234" s="156"/>
      <c r="W234" s="157"/>
      <c r="AC234" s="91"/>
      <c r="AD234" s="1" t="str">
        <f>IF($P234="","0",VLOOKUP($P234,登録データ!$Q$4:$R$19,2,FALSE))</f>
        <v>0</v>
      </c>
      <c r="AE234" s="1" t="str">
        <f t="shared" si="281"/>
        <v>00</v>
      </c>
      <c r="AF234" s="1" t="str">
        <f t="shared" si="282"/>
        <v/>
      </c>
      <c r="AG234" s="1" t="str">
        <f t="shared" si="273"/>
        <v>000000</v>
      </c>
      <c r="AH234" s="1" t="str">
        <f t="shared" si="274"/>
        <v/>
      </c>
      <c r="AI234" s="1" t="str">
        <f t="shared" si="283"/>
        <v/>
      </c>
      <c r="AJ234" s="219" t="str">
        <f>IF($C234="","",IF($C234="@",0,IF(COUNTIF($C$21:$C$620,$C234)=1,0,1)))</f>
        <v/>
      </c>
      <c r="AK234" s="219" t="str">
        <f>IF($L234="","",IF(OR($L234="北海道",$L234="東京都",$L234="大阪府",$L234="京都府",RIGHT($L234,1)="県"),0,1))</f>
        <v/>
      </c>
      <c r="AM234" s="76" t="str">
        <f>IF(AN234="","",RANK(AN234,$AN$21:$AN$600,1))</f>
        <v/>
      </c>
      <c r="AN234" s="76" t="str">
        <f>IF(V234="","",C234)</f>
        <v/>
      </c>
      <c r="AO234" s="1" t="str">
        <f>IF(AP234="","",RANK(AP234,$AP$21:$AP$600,1))</f>
        <v/>
      </c>
      <c r="AP234" s="76" t="str">
        <f>IF(W234="","",C234)</f>
        <v/>
      </c>
      <c r="AR234" s="76" t="str">
        <f t="shared" ref="AR234" si="308">IF(C234="","",G236)</f>
        <v/>
      </c>
      <c r="AS234" s="76" t="str">
        <f t="shared" ref="AS234" si="309">RIGHT(C234,3)</f>
        <v/>
      </c>
      <c r="AT234" s="76" t="str">
        <f t="shared" ref="AT234" si="310">IF(C234="","",RIGHT("00"&amp;AS234,3))</f>
        <v/>
      </c>
      <c r="AU234" s="76" t="str">
        <f t="shared" ref="AU234" si="311">CONCATENATE(AR234,AT234)</f>
        <v/>
      </c>
    </row>
    <row r="235" spans="2:47">
      <c r="B235" s="125"/>
      <c r="C235" s="165"/>
      <c r="D235" s="170"/>
      <c r="E235" s="175"/>
      <c r="F235" s="171"/>
      <c r="G235" s="213"/>
      <c r="H235" s="214"/>
      <c r="I235" s="215"/>
      <c r="J235" s="170"/>
      <c r="K235" s="171"/>
      <c r="L235" s="170"/>
      <c r="M235" s="175"/>
      <c r="N235" s="171"/>
      <c r="O235" s="48" t="s">
        <v>154</v>
      </c>
      <c r="P235" s="27"/>
      <c r="Q235" s="45"/>
      <c r="R235" s="48" t="str">
        <f t="shared" si="279"/>
        <v/>
      </c>
      <c r="S235" s="45"/>
      <c r="T235" s="48" t="str">
        <f t="shared" si="280"/>
        <v/>
      </c>
      <c r="U235" s="73"/>
      <c r="V235" s="156"/>
      <c r="W235" s="157"/>
      <c r="AC235" s="91"/>
      <c r="AD235" s="1" t="str">
        <f>IF($P235="","0",VLOOKUP($P235,登録データ!$Q$4:$R$19,2,FALSE))</f>
        <v>0</v>
      </c>
      <c r="AE235" s="1" t="str">
        <f t="shared" si="281"/>
        <v>00</v>
      </c>
      <c r="AF235" s="1" t="str">
        <f t="shared" si="282"/>
        <v/>
      </c>
      <c r="AG235" s="1" t="str">
        <f t="shared" si="273"/>
        <v>000000</v>
      </c>
      <c r="AH235" s="1" t="str">
        <f t="shared" si="274"/>
        <v/>
      </c>
      <c r="AI235" s="1" t="str">
        <f t="shared" si="283"/>
        <v/>
      </c>
      <c r="AJ235" s="219"/>
      <c r="AK235" s="219"/>
      <c r="AM235" s="76"/>
      <c r="AN235" s="76"/>
      <c r="AO235" s="76"/>
      <c r="AP235" s="76"/>
      <c r="AR235" s="76"/>
      <c r="AS235" s="76"/>
      <c r="AT235" s="76"/>
      <c r="AU235" s="76"/>
    </row>
    <row r="236" spans="2:47" ht="19.5" thickBot="1">
      <c r="B236" s="210"/>
      <c r="C236" s="166"/>
      <c r="D236" s="172"/>
      <c r="E236" s="176"/>
      <c r="F236" s="173"/>
      <c r="G236" s="216"/>
      <c r="H236" s="217"/>
      <c r="I236" s="218"/>
      <c r="J236" s="172"/>
      <c r="K236" s="173"/>
      <c r="L236" s="172"/>
      <c r="M236" s="176"/>
      <c r="N236" s="173"/>
      <c r="O236" s="9" t="s">
        <v>155</v>
      </c>
      <c r="P236" s="111"/>
      <c r="Q236" s="30"/>
      <c r="R236" s="9" t="str">
        <f t="shared" si="279"/>
        <v/>
      </c>
      <c r="S236" s="30"/>
      <c r="T236" s="9" t="str">
        <f t="shared" si="280"/>
        <v/>
      </c>
      <c r="U236" s="82"/>
      <c r="V236" s="156"/>
      <c r="W236" s="157"/>
      <c r="AC236" s="91"/>
      <c r="AD236" s="1" t="str">
        <f>IF($P236="","0",VLOOKUP($P236,登録データ!$Q$4:$R$19,2,FALSE))</f>
        <v>0</v>
      </c>
      <c r="AE236" s="1" t="str">
        <f t="shared" si="281"/>
        <v>00</v>
      </c>
      <c r="AF236" s="1" t="str">
        <f t="shared" si="282"/>
        <v/>
      </c>
      <c r="AG236" s="1" t="str">
        <f t="shared" si="273"/>
        <v>000000</v>
      </c>
      <c r="AH236" s="1" t="str">
        <f t="shared" si="274"/>
        <v/>
      </c>
      <c r="AI236" s="1" t="str">
        <f t="shared" si="283"/>
        <v/>
      </c>
      <c r="AJ236" s="219"/>
      <c r="AK236" s="219"/>
      <c r="AM236" s="76"/>
      <c r="AN236" s="76"/>
      <c r="AO236" s="76"/>
      <c r="AP236" s="76"/>
      <c r="AR236" s="76"/>
      <c r="AS236" s="76"/>
      <c r="AT236" s="76"/>
      <c r="AU236" s="76"/>
    </row>
    <row r="237" spans="2:47" ht="19.5" thickTop="1">
      <c r="B237" s="209">
        <v>73</v>
      </c>
      <c r="C237" s="164"/>
      <c r="D237" s="168"/>
      <c r="E237" s="174"/>
      <c r="F237" s="169"/>
      <c r="G237" s="168"/>
      <c r="H237" s="174"/>
      <c r="I237" s="169"/>
      <c r="J237" s="168"/>
      <c r="K237" s="169"/>
      <c r="L237" s="168"/>
      <c r="M237" s="174"/>
      <c r="N237" s="169"/>
      <c r="O237" s="20" t="s">
        <v>153</v>
      </c>
      <c r="P237" s="54"/>
      <c r="Q237" s="29"/>
      <c r="R237" s="20" t="str">
        <f t="shared" si="279"/>
        <v/>
      </c>
      <c r="S237" s="29"/>
      <c r="T237" s="20" t="str">
        <f t="shared" si="280"/>
        <v/>
      </c>
      <c r="U237" s="81"/>
      <c r="V237" s="156"/>
      <c r="W237" s="157"/>
      <c r="AC237" s="91"/>
      <c r="AD237" s="1" t="str">
        <f>IF($P237="","0",VLOOKUP($P237,登録データ!$Q$4:$R$19,2,FALSE))</f>
        <v>0</v>
      </c>
      <c r="AE237" s="1" t="str">
        <f t="shared" si="281"/>
        <v>00</v>
      </c>
      <c r="AF237" s="1" t="str">
        <f t="shared" si="282"/>
        <v/>
      </c>
      <c r="AG237" s="1" t="str">
        <f t="shared" si="273"/>
        <v>000000</v>
      </c>
      <c r="AH237" s="1" t="str">
        <f t="shared" si="274"/>
        <v/>
      </c>
      <c r="AI237" s="1" t="str">
        <f t="shared" si="283"/>
        <v/>
      </c>
      <c r="AJ237" s="219" t="str">
        <f>IF($C237="","",IF($C237="@",0,IF(COUNTIF($C$21:$C$620,$C237)=1,0,1)))</f>
        <v/>
      </c>
      <c r="AK237" s="219" t="str">
        <f>IF($L237="","",IF(OR($L237="北海道",$L237="東京都",$L237="大阪府",$L237="京都府",RIGHT($L237,1)="県"),0,1))</f>
        <v/>
      </c>
      <c r="AM237" s="76" t="str">
        <f>IF(AN237="","",RANK(AN237,$AN$21:$AN$600,1))</f>
        <v/>
      </c>
      <c r="AN237" s="76" t="str">
        <f>IF(V237="","",C237)</f>
        <v/>
      </c>
      <c r="AO237" s="1" t="str">
        <f>IF(AP237="","",RANK(AP237,$AP$21:$AP$600,1))</f>
        <v/>
      </c>
      <c r="AP237" s="76" t="str">
        <f>IF(W237="","",C237)</f>
        <v/>
      </c>
      <c r="AR237" s="76" t="str">
        <f t="shared" ref="AR237" si="312">IF(C237="","",G239)</f>
        <v/>
      </c>
      <c r="AS237" s="76" t="str">
        <f t="shared" ref="AS237" si="313">RIGHT(C237,3)</f>
        <v/>
      </c>
      <c r="AT237" s="76" t="str">
        <f t="shared" ref="AT237" si="314">IF(C237="","",RIGHT("00"&amp;AS237,3))</f>
        <v/>
      </c>
      <c r="AU237" s="76" t="str">
        <f t="shared" ref="AU237" si="315">CONCATENATE(AR237,AT237)</f>
        <v/>
      </c>
    </row>
    <row r="238" spans="2:47">
      <c r="B238" s="125"/>
      <c r="C238" s="165"/>
      <c r="D238" s="170"/>
      <c r="E238" s="175"/>
      <c r="F238" s="171"/>
      <c r="G238" s="213"/>
      <c r="H238" s="214"/>
      <c r="I238" s="215"/>
      <c r="J238" s="170"/>
      <c r="K238" s="171"/>
      <c r="L238" s="170"/>
      <c r="M238" s="175"/>
      <c r="N238" s="171"/>
      <c r="O238" s="48" t="s">
        <v>154</v>
      </c>
      <c r="P238" s="27"/>
      <c r="Q238" s="45"/>
      <c r="R238" s="48" t="str">
        <f t="shared" si="279"/>
        <v/>
      </c>
      <c r="S238" s="45"/>
      <c r="T238" s="48" t="str">
        <f t="shared" si="280"/>
        <v/>
      </c>
      <c r="U238" s="73"/>
      <c r="V238" s="156"/>
      <c r="W238" s="157"/>
      <c r="AC238" s="91"/>
      <c r="AD238" s="1" t="str">
        <f>IF($P238="","0",VLOOKUP($P238,登録データ!$Q$4:$R$19,2,FALSE))</f>
        <v>0</v>
      </c>
      <c r="AE238" s="1" t="str">
        <f t="shared" si="281"/>
        <v>00</v>
      </c>
      <c r="AF238" s="1" t="str">
        <f t="shared" si="282"/>
        <v/>
      </c>
      <c r="AG238" s="1" t="str">
        <f t="shared" si="273"/>
        <v>000000</v>
      </c>
      <c r="AH238" s="1" t="str">
        <f t="shared" si="274"/>
        <v/>
      </c>
      <c r="AI238" s="1" t="str">
        <f t="shared" si="283"/>
        <v/>
      </c>
      <c r="AJ238" s="219"/>
      <c r="AK238" s="219"/>
      <c r="AM238" s="76"/>
      <c r="AN238" s="76"/>
      <c r="AO238" s="76"/>
      <c r="AP238" s="76"/>
      <c r="AR238" s="76"/>
      <c r="AS238" s="76"/>
      <c r="AT238" s="76"/>
      <c r="AU238" s="76"/>
    </row>
    <row r="239" spans="2:47" ht="19.5" thickBot="1">
      <c r="B239" s="210"/>
      <c r="C239" s="166"/>
      <c r="D239" s="172"/>
      <c r="E239" s="176"/>
      <c r="F239" s="173"/>
      <c r="G239" s="216"/>
      <c r="H239" s="217"/>
      <c r="I239" s="218"/>
      <c r="J239" s="172"/>
      <c r="K239" s="173"/>
      <c r="L239" s="172"/>
      <c r="M239" s="176"/>
      <c r="N239" s="173"/>
      <c r="O239" s="9" t="s">
        <v>155</v>
      </c>
      <c r="P239" s="111"/>
      <c r="Q239" s="30"/>
      <c r="R239" s="9" t="str">
        <f t="shared" si="279"/>
        <v/>
      </c>
      <c r="S239" s="30"/>
      <c r="T239" s="9" t="str">
        <f t="shared" si="280"/>
        <v/>
      </c>
      <c r="U239" s="82"/>
      <c r="V239" s="156"/>
      <c r="W239" s="157"/>
      <c r="AC239" s="91"/>
      <c r="AD239" s="1" t="str">
        <f>IF($P239="","0",VLOOKUP($P239,登録データ!$Q$4:$R$19,2,FALSE))</f>
        <v>0</v>
      </c>
      <c r="AE239" s="1" t="str">
        <f t="shared" si="281"/>
        <v>00</v>
      </c>
      <c r="AF239" s="1" t="str">
        <f t="shared" si="282"/>
        <v/>
      </c>
      <c r="AG239" s="1" t="str">
        <f t="shared" si="273"/>
        <v>000000</v>
      </c>
      <c r="AH239" s="1" t="str">
        <f t="shared" si="274"/>
        <v/>
      </c>
      <c r="AI239" s="1" t="str">
        <f t="shared" si="283"/>
        <v/>
      </c>
      <c r="AJ239" s="219"/>
      <c r="AK239" s="219"/>
      <c r="AM239" s="76"/>
      <c r="AN239" s="76"/>
      <c r="AO239" s="76"/>
      <c r="AP239" s="76"/>
      <c r="AR239" s="76"/>
      <c r="AS239" s="76"/>
      <c r="AT239" s="76"/>
      <c r="AU239" s="76"/>
    </row>
    <row r="240" spans="2:47" ht="19.5" thickTop="1">
      <c r="B240" s="209">
        <v>74</v>
      </c>
      <c r="C240" s="164"/>
      <c r="D240" s="168"/>
      <c r="E240" s="174"/>
      <c r="F240" s="169"/>
      <c r="G240" s="168"/>
      <c r="H240" s="174"/>
      <c r="I240" s="169"/>
      <c r="J240" s="168"/>
      <c r="K240" s="169"/>
      <c r="L240" s="168"/>
      <c r="M240" s="174"/>
      <c r="N240" s="169"/>
      <c r="O240" s="20" t="s">
        <v>153</v>
      </c>
      <c r="P240" s="54"/>
      <c r="Q240" s="29"/>
      <c r="R240" s="20" t="str">
        <f t="shared" si="279"/>
        <v/>
      </c>
      <c r="S240" s="29"/>
      <c r="T240" s="20" t="str">
        <f t="shared" si="280"/>
        <v/>
      </c>
      <c r="U240" s="81"/>
      <c r="V240" s="156"/>
      <c r="W240" s="157"/>
      <c r="AC240" s="91"/>
      <c r="AD240" s="1" t="str">
        <f>IF($P240="","0",VLOOKUP($P240,登録データ!$Q$4:$R$19,2,FALSE))</f>
        <v>0</v>
      </c>
      <c r="AE240" s="1" t="str">
        <f t="shared" si="281"/>
        <v>00</v>
      </c>
      <c r="AF240" s="1" t="str">
        <f t="shared" si="282"/>
        <v/>
      </c>
      <c r="AG240" s="1" t="str">
        <f t="shared" si="273"/>
        <v>000000</v>
      </c>
      <c r="AH240" s="1" t="str">
        <f t="shared" si="274"/>
        <v/>
      </c>
      <c r="AI240" s="1" t="str">
        <f t="shared" si="283"/>
        <v/>
      </c>
      <c r="AJ240" s="219" t="str">
        <f>IF($C240="","",IF($C240="@",0,IF(COUNTIF($C$21:$C$620,$C240)=1,0,1)))</f>
        <v/>
      </c>
      <c r="AK240" s="219" t="str">
        <f>IF($L240="","",IF(OR($L240="北海道",$L240="東京都",$L240="大阪府",$L240="京都府",RIGHT($L240,1)="県"),0,1))</f>
        <v/>
      </c>
      <c r="AM240" s="76" t="str">
        <f>IF(AN240="","",RANK(AN240,$AN$21:$AN$600,1))</f>
        <v/>
      </c>
      <c r="AN240" s="76" t="str">
        <f>IF(V240="","",C240)</f>
        <v/>
      </c>
      <c r="AO240" s="1" t="str">
        <f>IF(AP240="","",RANK(AP240,$AP$21:$AP$600,1))</f>
        <v/>
      </c>
      <c r="AP240" s="76" t="str">
        <f>IF(W240="","",C240)</f>
        <v/>
      </c>
      <c r="AR240" s="76" t="str">
        <f t="shared" ref="AR240" si="316">IF(C240="","",G242)</f>
        <v/>
      </c>
      <c r="AS240" s="76" t="str">
        <f t="shared" ref="AS240" si="317">RIGHT(C240,3)</f>
        <v/>
      </c>
      <c r="AT240" s="76" t="str">
        <f t="shared" ref="AT240" si="318">IF(C240="","",RIGHT("00"&amp;AS240,3))</f>
        <v/>
      </c>
      <c r="AU240" s="76" t="str">
        <f t="shared" ref="AU240" si="319">CONCATENATE(AR240,AT240)</f>
        <v/>
      </c>
    </row>
    <row r="241" spans="2:47">
      <c r="B241" s="125"/>
      <c r="C241" s="165"/>
      <c r="D241" s="170"/>
      <c r="E241" s="175"/>
      <c r="F241" s="171"/>
      <c r="G241" s="213"/>
      <c r="H241" s="214"/>
      <c r="I241" s="215"/>
      <c r="J241" s="170"/>
      <c r="K241" s="171"/>
      <c r="L241" s="170"/>
      <c r="M241" s="175"/>
      <c r="N241" s="171"/>
      <c r="O241" s="48" t="s">
        <v>154</v>
      </c>
      <c r="P241" s="27"/>
      <c r="Q241" s="45"/>
      <c r="R241" s="48" t="str">
        <f t="shared" si="279"/>
        <v/>
      </c>
      <c r="S241" s="45"/>
      <c r="T241" s="48" t="str">
        <f t="shared" si="280"/>
        <v/>
      </c>
      <c r="U241" s="73"/>
      <c r="V241" s="156"/>
      <c r="W241" s="157"/>
      <c r="AC241" s="91"/>
      <c r="AD241" s="1" t="str">
        <f>IF($P241="","0",VLOOKUP($P241,登録データ!$Q$4:$R$19,2,FALSE))</f>
        <v>0</v>
      </c>
      <c r="AE241" s="1" t="str">
        <f t="shared" si="281"/>
        <v>00</v>
      </c>
      <c r="AF241" s="1" t="str">
        <f t="shared" si="282"/>
        <v/>
      </c>
      <c r="AG241" s="1" t="str">
        <f t="shared" si="273"/>
        <v>000000</v>
      </c>
      <c r="AH241" s="1" t="str">
        <f t="shared" si="274"/>
        <v/>
      </c>
      <c r="AI241" s="1" t="str">
        <f t="shared" si="283"/>
        <v/>
      </c>
      <c r="AJ241" s="219"/>
      <c r="AK241" s="219"/>
      <c r="AM241" s="76"/>
      <c r="AN241" s="76"/>
      <c r="AO241" s="76"/>
      <c r="AP241" s="76"/>
      <c r="AR241" s="76"/>
      <c r="AS241" s="76"/>
      <c r="AT241" s="76"/>
      <c r="AU241" s="76"/>
    </row>
    <row r="242" spans="2:47" ht="19.5" thickBot="1">
      <c r="B242" s="210"/>
      <c r="C242" s="166"/>
      <c r="D242" s="172"/>
      <c r="E242" s="176"/>
      <c r="F242" s="173"/>
      <c r="G242" s="216"/>
      <c r="H242" s="217"/>
      <c r="I242" s="218"/>
      <c r="J242" s="172"/>
      <c r="K242" s="173"/>
      <c r="L242" s="172"/>
      <c r="M242" s="176"/>
      <c r="N242" s="173"/>
      <c r="O242" s="9" t="s">
        <v>155</v>
      </c>
      <c r="P242" s="111"/>
      <c r="Q242" s="30"/>
      <c r="R242" s="9" t="str">
        <f t="shared" si="279"/>
        <v/>
      </c>
      <c r="S242" s="30"/>
      <c r="T242" s="9" t="str">
        <f t="shared" si="280"/>
        <v/>
      </c>
      <c r="U242" s="82"/>
      <c r="V242" s="156"/>
      <c r="W242" s="157"/>
      <c r="AC242" s="91"/>
      <c r="AD242" s="1" t="str">
        <f>IF($P242="","0",VLOOKUP($P242,登録データ!$Q$4:$R$19,2,FALSE))</f>
        <v>0</v>
      </c>
      <c r="AE242" s="1" t="str">
        <f t="shared" si="281"/>
        <v>00</v>
      </c>
      <c r="AF242" s="1" t="str">
        <f t="shared" si="282"/>
        <v/>
      </c>
      <c r="AG242" s="1" t="str">
        <f t="shared" si="273"/>
        <v>000000</v>
      </c>
      <c r="AH242" s="1" t="str">
        <f t="shared" si="274"/>
        <v/>
      </c>
      <c r="AI242" s="1" t="str">
        <f t="shared" si="283"/>
        <v/>
      </c>
      <c r="AJ242" s="219"/>
      <c r="AK242" s="219"/>
      <c r="AM242" s="76"/>
      <c r="AN242" s="76"/>
      <c r="AO242" s="76"/>
      <c r="AP242" s="76"/>
      <c r="AR242" s="76"/>
      <c r="AS242" s="76"/>
      <c r="AT242" s="76"/>
      <c r="AU242" s="76"/>
    </row>
    <row r="243" spans="2:47" ht="19.5" thickTop="1">
      <c r="B243" s="209">
        <v>75</v>
      </c>
      <c r="C243" s="164"/>
      <c r="D243" s="168"/>
      <c r="E243" s="174"/>
      <c r="F243" s="169"/>
      <c r="G243" s="168"/>
      <c r="H243" s="174"/>
      <c r="I243" s="169"/>
      <c r="J243" s="168"/>
      <c r="K243" s="169"/>
      <c r="L243" s="168"/>
      <c r="M243" s="174"/>
      <c r="N243" s="169"/>
      <c r="O243" s="20" t="s">
        <v>153</v>
      </c>
      <c r="P243" s="54"/>
      <c r="Q243" s="29"/>
      <c r="R243" s="20" t="str">
        <f t="shared" si="279"/>
        <v/>
      </c>
      <c r="S243" s="29"/>
      <c r="T243" s="20" t="str">
        <f t="shared" si="280"/>
        <v/>
      </c>
      <c r="U243" s="81"/>
      <c r="V243" s="156"/>
      <c r="W243" s="157"/>
      <c r="AC243" s="91"/>
      <c r="AD243" s="1" t="str">
        <f>IF($P243="","0",VLOOKUP($P243,登録データ!$Q$4:$R$19,2,FALSE))</f>
        <v>0</v>
      </c>
      <c r="AE243" s="1" t="str">
        <f t="shared" si="281"/>
        <v>00</v>
      </c>
      <c r="AF243" s="1" t="str">
        <f t="shared" si="282"/>
        <v/>
      </c>
      <c r="AG243" s="1" t="str">
        <f t="shared" si="273"/>
        <v>000000</v>
      </c>
      <c r="AH243" s="1" t="str">
        <f t="shared" si="274"/>
        <v/>
      </c>
      <c r="AI243" s="1" t="str">
        <f t="shared" si="283"/>
        <v/>
      </c>
      <c r="AJ243" s="219" t="str">
        <f>IF($C243="","",IF($C243="@",0,IF(COUNTIF($C$21:$C$620,$C243)=1,0,1)))</f>
        <v/>
      </c>
      <c r="AK243" s="219" t="str">
        <f>IF($L243="","",IF(OR($L243="北海道",$L243="東京都",$L243="大阪府",$L243="京都府",RIGHT($L243,1)="県"),0,1))</f>
        <v/>
      </c>
      <c r="AM243" s="76" t="str">
        <f>IF(AN243="","",RANK(AN243,$AN$21:$AN$600,1))</f>
        <v/>
      </c>
      <c r="AN243" s="76" t="str">
        <f>IF(V243="","",C243)</f>
        <v/>
      </c>
      <c r="AO243" s="1" t="str">
        <f>IF(AP243="","",RANK(AP243,$AP$21:$AP$600,1))</f>
        <v/>
      </c>
      <c r="AP243" s="76" t="str">
        <f>IF(W243="","",C243)</f>
        <v/>
      </c>
      <c r="AR243" s="76" t="str">
        <f t="shared" ref="AR243" si="320">IF(C243="","",G245)</f>
        <v/>
      </c>
      <c r="AS243" s="76" t="str">
        <f t="shared" ref="AS243" si="321">RIGHT(C243,3)</f>
        <v/>
      </c>
      <c r="AT243" s="76" t="str">
        <f t="shared" ref="AT243" si="322">IF(C243="","",RIGHT("00"&amp;AS243,3))</f>
        <v/>
      </c>
      <c r="AU243" s="76" t="str">
        <f t="shared" ref="AU243" si="323">CONCATENATE(AR243,AT243)</f>
        <v/>
      </c>
    </row>
    <row r="244" spans="2:47">
      <c r="B244" s="125"/>
      <c r="C244" s="165"/>
      <c r="D244" s="170"/>
      <c r="E244" s="175"/>
      <c r="F244" s="171"/>
      <c r="G244" s="213"/>
      <c r="H244" s="214"/>
      <c r="I244" s="215"/>
      <c r="J244" s="170"/>
      <c r="K244" s="171"/>
      <c r="L244" s="170"/>
      <c r="M244" s="175"/>
      <c r="N244" s="171"/>
      <c r="O244" s="48" t="s">
        <v>154</v>
      </c>
      <c r="P244" s="27"/>
      <c r="Q244" s="45"/>
      <c r="R244" s="48" t="str">
        <f t="shared" si="279"/>
        <v/>
      </c>
      <c r="S244" s="45"/>
      <c r="T244" s="48" t="str">
        <f t="shared" si="280"/>
        <v/>
      </c>
      <c r="U244" s="73"/>
      <c r="V244" s="156"/>
      <c r="W244" s="157"/>
      <c r="AC244" s="91"/>
      <c r="AD244" s="1" t="str">
        <f>IF($P244="","0",VLOOKUP($P244,登録データ!$Q$4:$R$19,2,FALSE))</f>
        <v>0</v>
      </c>
      <c r="AE244" s="1" t="str">
        <f t="shared" si="281"/>
        <v>00</v>
      </c>
      <c r="AF244" s="1" t="str">
        <f t="shared" si="282"/>
        <v/>
      </c>
      <c r="AG244" s="1" t="str">
        <f t="shared" si="273"/>
        <v>000000</v>
      </c>
      <c r="AH244" s="1" t="str">
        <f t="shared" si="274"/>
        <v/>
      </c>
      <c r="AI244" s="1" t="str">
        <f t="shared" si="283"/>
        <v/>
      </c>
      <c r="AJ244" s="219"/>
      <c r="AK244" s="219"/>
      <c r="AM244" s="76"/>
      <c r="AN244" s="76"/>
      <c r="AO244" s="76"/>
      <c r="AP244" s="76"/>
      <c r="AR244" s="76"/>
      <c r="AS244" s="76"/>
      <c r="AT244" s="76"/>
      <c r="AU244" s="76"/>
    </row>
    <row r="245" spans="2:47" ht="19.5" thickBot="1">
      <c r="B245" s="210"/>
      <c r="C245" s="166"/>
      <c r="D245" s="172"/>
      <c r="E245" s="176"/>
      <c r="F245" s="173"/>
      <c r="G245" s="216"/>
      <c r="H245" s="217"/>
      <c r="I245" s="218"/>
      <c r="J245" s="172"/>
      <c r="K245" s="173"/>
      <c r="L245" s="172"/>
      <c r="M245" s="176"/>
      <c r="N245" s="173"/>
      <c r="O245" s="9" t="s">
        <v>155</v>
      </c>
      <c r="P245" s="111"/>
      <c r="Q245" s="30"/>
      <c r="R245" s="9" t="str">
        <f t="shared" si="279"/>
        <v/>
      </c>
      <c r="S245" s="30"/>
      <c r="T245" s="9" t="str">
        <f t="shared" si="280"/>
        <v/>
      </c>
      <c r="U245" s="82"/>
      <c r="V245" s="156"/>
      <c r="W245" s="157"/>
      <c r="AC245" s="91"/>
      <c r="AD245" s="1" t="str">
        <f>IF($P245="","0",VLOOKUP($P245,登録データ!$Q$4:$R$19,2,FALSE))</f>
        <v>0</v>
      </c>
      <c r="AE245" s="1" t="str">
        <f t="shared" si="281"/>
        <v>00</v>
      </c>
      <c r="AF245" s="1" t="str">
        <f t="shared" si="282"/>
        <v/>
      </c>
      <c r="AG245" s="1" t="str">
        <f t="shared" si="273"/>
        <v>000000</v>
      </c>
      <c r="AH245" s="1" t="str">
        <f t="shared" si="274"/>
        <v/>
      </c>
      <c r="AI245" s="1" t="str">
        <f t="shared" si="283"/>
        <v/>
      </c>
      <c r="AJ245" s="219"/>
      <c r="AK245" s="219"/>
      <c r="AM245" s="76"/>
      <c r="AN245" s="76"/>
      <c r="AO245" s="76"/>
      <c r="AP245" s="76"/>
      <c r="AR245" s="76"/>
      <c r="AS245" s="76"/>
      <c r="AT245" s="76"/>
      <c r="AU245" s="76"/>
    </row>
    <row r="246" spans="2:47" ht="19.5" thickTop="1">
      <c r="B246" s="209">
        <v>76</v>
      </c>
      <c r="C246" s="164"/>
      <c r="D246" s="168"/>
      <c r="E246" s="174"/>
      <c r="F246" s="169"/>
      <c r="G246" s="168"/>
      <c r="H246" s="174"/>
      <c r="I246" s="169"/>
      <c r="J246" s="168"/>
      <c r="K246" s="169"/>
      <c r="L246" s="168"/>
      <c r="M246" s="174"/>
      <c r="N246" s="169"/>
      <c r="O246" s="20" t="s">
        <v>153</v>
      </c>
      <c r="P246" s="54"/>
      <c r="Q246" s="29"/>
      <c r="R246" s="20" t="str">
        <f t="shared" si="279"/>
        <v/>
      </c>
      <c r="S246" s="29"/>
      <c r="T246" s="20" t="str">
        <f t="shared" si="280"/>
        <v/>
      </c>
      <c r="U246" s="81"/>
      <c r="V246" s="156"/>
      <c r="W246" s="157"/>
      <c r="AC246" s="91"/>
      <c r="AD246" s="1" t="str">
        <f>IF($P246="","0",VLOOKUP($P246,登録データ!$Q$4:$R$19,2,FALSE))</f>
        <v>0</v>
      </c>
      <c r="AE246" s="1" t="str">
        <f t="shared" si="281"/>
        <v>00</v>
      </c>
      <c r="AF246" s="1" t="str">
        <f t="shared" si="282"/>
        <v/>
      </c>
      <c r="AG246" s="1" t="str">
        <f t="shared" si="273"/>
        <v>000000</v>
      </c>
      <c r="AH246" s="1" t="str">
        <f t="shared" si="274"/>
        <v/>
      </c>
      <c r="AI246" s="1" t="str">
        <f t="shared" si="283"/>
        <v/>
      </c>
      <c r="AJ246" s="219" t="str">
        <f>IF($C246="","",IF($C246="@",0,IF(COUNTIF($C$21:$C$620,$C246)=1,0,1)))</f>
        <v/>
      </c>
      <c r="AK246" s="219" t="str">
        <f>IF($L246="","",IF(OR($L246="北海道",$L246="東京都",$L246="大阪府",$L246="京都府",RIGHT($L246,1)="県"),0,1))</f>
        <v/>
      </c>
      <c r="AM246" s="76" t="str">
        <f>IF(AN246="","",RANK(AN246,$AN$21:$AN$600,1))</f>
        <v/>
      </c>
      <c r="AN246" s="76" t="str">
        <f>IF(V246="","",C246)</f>
        <v/>
      </c>
      <c r="AO246" s="1" t="str">
        <f>IF(AP246="","",RANK(AP246,$AP$21:$AP$600,1))</f>
        <v/>
      </c>
      <c r="AP246" s="76" t="str">
        <f>IF(W246="","",C246)</f>
        <v/>
      </c>
      <c r="AR246" s="76" t="str">
        <f t="shared" ref="AR246" si="324">IF(C246="","",G248)</f>
        <v/>
      </c>
      <c r="AS246" s="76" t="str">
        <f t="shared" ref="AS246" si="325">RIGHT(C246,3)</f>
        <v/>
      </c>
      <c r="AT246" s="76" t="str">
        <f t="shared" ref="AT246" si="326">IF(C246="","",RIGHT("00"&amp;AS246,3))</f>
        <v/>
      </c>
      <c r="AU246" s="76" t="str">
        <f t="shared" ref="AU246" si="327">CONCATENATE(AR246,AT246)</f>
        <v/>
      </c>
    </row>
    <row r="247" spans="2:47">
      <c r="B247" s="125"/>
      <c r="C247" s="165"/>
      <c r="D247" s="170"/>
      <c r="E247" s="175"/>
      <c r="F247" s="171"/>
      <c r="G247" s="213"/>
      <c r="H247" s="214"/>
      <c r="I247" s="215"/>
      <c r="J247" s="170"/>
      <c r="K247" s="171"/>
      <c r="L247" s="170"/>
      <c r="M247" s="175"/>
      <c r="N247" s="171"/>
      <c r="O247" s="48" t="s">
        <v>154</v>
      </c>
      <c r="P247" s="27"/>
      <c r="Q247" s="45"/>
      <c r="R247" s="48" t="str">
        <f t="shared" si="279"/>
        <v/>
      </c>
      <c r="S247" s="45"/>
      <c r="T247" s="48" t="str">
        <f t="shared" si="280"/>
        <v/>
      </c>
      <c r="U247" s="73"/>
      <c r="V247" s="156"/>
      <c r="W247" s="157"/>
      <c r="AC247" s="91"/>
      <c r="AD247" s="1" t="str">
        <f>IF($P247="","0",VLOOKUP($P247,登録データ!$Q$4:$R$19,2,FALSE))</f>
        <v>0</v>
      </c>
      <c r="AE247" s="1" t="str">
        <f t="shared" si="281"/>
        <v>00</v>
      </c>
      <c r="AF247" s="1" t="str">
        <f t="shared" si="282"/>
        <v/>
      </c>
      <c r="AG247" s="1" t="str">
        <f t="shared" si="273"/>
        <v>000000</v>
      </c>
      <c r="AH247" s="1" t="str">
        <f t="shared" si="274"/>
        <v/>
      </c>
      <c r="AI247" s="1" t="str">
        <f t="shared" si="283"/>
        <v/>
      </c>
      <c r="AJ247" s="219"/>
      <c r="AK247" s="219"/>
      <c r="AM247" s="76"/>
      <c r="AN247" s="76"/>
      <c r="AO247" s="76"/>
      <c r="AP247" s="76"/>
      <c r="AR247" s="76"/>
      <c r="AS247" s="76"/>
      <c r="AT247" s="76"/>
      <c r="AU247" s="76"/>
    </row>
    <row r="248" spans="2:47" ht="19.5" thickBot="1">
      <c r="B248" s="210"/>
      <c r="C248" s="166"/>
      <c r="D248" s="172"/>
      <c r="E248" s="176"/>
      <c r="F248" s="173"/>
      <c r="G248" s="216"/>
      <c r="H248" s="217"/>
      <c r="I248" s="218"/>
      <c r="J248" s="172"/>
      <c r="K248" s="173"/>
      <c r="L248" s="172"/>
      <c r="M248" s="176"/>
      <c r="N248" s="173"/>
      <c r="O248" s="9" t="s">
        <v>155</v>
      </c>
      <c r="P248" s="111"/>
      <c r="Q248" s="30"/>
      <c r="R248" s="9" t="str">
        <f t="shared" si="279"/>
        <v/>
      </c>
      <c r="S248" s="30"/>
      <c r="T248" s="9" t="str">
        <f t="shared" si="280"/>
        <v/>
      </c>
      <c r="U248" s="82"/>
      <c r="V248" s="156"/>
      <c r="W248" s="157"/>
      <c r="AC248" s="91"/>
      <c r="AD248" s="1" t="str">
        <f>IF($P248="","0",VLOOKUP($P248,登録データ!$Q$4:$R$19,2,FALSE))</f>
        <v>0</v>
      </c>
      <c r="AE248" s="1" t="str">
        <f t="shared" si="281"/>
        <v>00</v>
      </c>
      <c r="AF248" s="1" t="str">
        <f t="shared" si="282"/>
        <v/>
      </c>
      <c r="AG248" s="1" t="str">
        <f t="shared" si="273"/>
        <v>000000</v>
      </c>
      <c r="AH248" s="1" t="str">
        <f t="shared" si="274"/>
        <v/>
      </c>
      <c r="AI248" s="1" t="str">
        <f t="shared" si="283"/>
        <v/>
      </c>
      <c r="AJ248" s="219"/>
      <c r="AK248" s="219"/>
      <c r="AM248" s="76"/>
      <c r="AN248" s="76"/>
      <c r="AO248" s="76"/>
      <c r="AP248" s="76"/>
      <c r="AR248" s="76"/>
      <c r="AS248" s="76"/>
      <c r="AT248" s="76"/>
      <c r="AU248" s="76"/>
    </row>
    <row r="249" spans="2:47" ht="19.5" thickTop="1">
      <c r="B249" s="209">
        <v>77</v>
      </c>
      <c r="C249" s="164"/>
      <c r="D249" s="168"/>
      <c r="E249" s="174"/>
      <c r="F249" s="169"/>
      <c r="G249" s="168"/>
      <c r="H249" s="174"/>
      <c r="I249" s="169"/>
      <c r="J249" s="168"/>
      <c r="K249" s="169"/>
      <c r="L249" s="168"/>
      <c r="M249" s="174"/>
      <c r="N249" s="169"/>
      <c r="O249" s="20" t="s">
        <v>153</v>
      </c>
      <c r="P249" s="54"/>
      <c r="Q249" s="29"/>
      <c r="R249" s="20" t="str">
        <f t="shared" si="279"/>
        <v/>
      </c>
      <c r="S249" s="29"/>
      <c r="T249" s="20" t="str">
        <f t="shared" si="280"/>
        <v/>
      </c>
      <c r="U249" s="81"/>
      <c r="V249" s="156"/>
      <c r="W249" s="157"/>
      <c r="AC249" s="91"/>
      <c r="AD249" s="1" t="str">
        <f>IF($P249="","0",VLOOKUP($P249,登録データ!$Q$4:$R$19,2,FALSE))</f>
        <v>0</v>
      </c>
      <c r="AE249" s="1" t="str">
        <f t="shared" si="281"/>
        <v>00</v>
      </c>
      <c r="AF249" s="1" t="str">
        <f t="shared" si="282"/>
        <v/>
      </c>
      <c r="AG249" s="1" t="str">
        <f t="shared" si="273"/>
        <v>000000</v>
      </c>
      <c r="AH249" s="1" t="str">
        <f t="shared" si="274"/>
        <v/>
      </c>
      <c r="AI249" s="1" t="str">
        <f t="shared" si="283"/>
        <v/>
      </c>
      <c r="AJ249" s="219" t="str">
        <f>IF($C249="","",IF($C249="@",0,IF(COUNTIF($C$21:$C$620,$C249)=1,0,1)))</f>
        <v/>
      </c>
      <c r="AK249" s="219" t="str">
        <f>IF($L249="","",IF(OR($L249="北海道",$L249="東京都",$L249="大阪府",$L249="京都府",RIGHT($L249,1)="県"),0,1))</f>
        <v/>
      </c>
      <c r="AM249" s="76" t="str">
        <f>IF(AN249="","",RANK(AN249,$AN$21:$AN$600,1))</f>
        <v/>
      </c>
      <c r="AN249" s="76" t="str">
        <f>IF(V249="","",C249)</f>
        <v/>
      </c>
      <c r="AO249" s="1" t="str">
        <f>IF(AP249="","",RANK(AP249,$AP$21:$AP$600,1))</f>
        <v/>
      </c>
      <c r="AP249" s="76" t="str">
        <f>IF(W249="","",C249)</f>
        <v/>
      </c>
      <c r="AR249" s="76" t="str">
        <f t="shared" ref="AR249" si="328">IF(C249="","",G251)</f>
        <v/>
      </c>
      <c r="AS249" s="76" t="str">
        <f t="shared" ref="AS249" si="329">RIGHT(C249,3)</f>
        <v/>
      </c>
      <c r="AT249" s="76" t="str">
        <f t="shared" ref="AT249" si="330">IF(C249="","",RIGHT("00"&amp;AS249,3))</f>
        <v/>
      </c>
      <c r="AU249" s="76" t="str">
        <f t="shared" ref="AU249" si="331">CONCATENATE(AR249,AT249)</f>
        <v/>
      </c>
    </row>
    <row r="250" spans="2:47">
      <c r="B250" s="125"/>
      <c r="C250" s="165"/>
      <c r="D250" s="170"/>
      <c r="E250" s="175"/>
      <c r="F250" s="171"/>
      <c r="G250" s="213"/>
      <c r="H250" s="214"/>
      <c r="I250" s="215"/>
      <c r="J250" s="170"/>
      <c r="K250" s="171"/>
      <c r="L250" s="170"/>
      <c r="M250" s="175"/>
      <c r="N250" s="171"/>
      <c r="O250" s="48" t="s">
        <v>154</v>
      </c>
      <c r="P250" s="27"/>
      <c r="Q250" s="45"/>
      <c r="R250" s="48" t="str">
        <f t="shared" si="279"/>
        <v/>
      </c>
      <c r="S250" s="45"/>
      <c r="T250" s="48" t="str">
        <f t="shared" si="280"/>
        <v/>
      </c>
      <c r="U250" s="73"/>
      <c r="V250" s="156"/>
      <c r="W250" s="157"/>
      <c r="AC250" s="91"/>
      <c r="AD250" s="1" t="str">
        <f>IF($P250="","0",VLOOKUP($P250,登録データ!$Q$4:$R$19,2,FALSE))</f>
        <v>0</v>
      </c>
      <c r="AE250" s="1" t="str">
        <f t="shared" si="281"/>
        <v>00</v>
      </c>
      <c r="AF250" s="1" t="str">
        <f t="shared" si="282"/>
        <v/>
      </c>
      <c r="AG250" s="1" t="str">
        <f t="shared" si="273"/>
        <v>000000</v>
      </c>
      <c r="AH250" s="1" t="str">
        <f t="shared" si="274"/>
        <v/>
      </c>
      <c r="AI250" s="1" t="str">
        <f t="shared" si="283"/>
        <v/>
      </c>
      <c r="AJ250" s="219"/>
      <c r="AK250" s="219"/>
      <c r="AM250" s="76"/>
      <c r="AN250" s="76"/>
      <c r="AO250" s="76"/>
      <c r="AP250" s="76"/>
      <c r="AR250" s="76"/>
      <c r="AS250" s="76"/>
      <c r="AT250" s="76"/>
      <c r="AU250" s="76"/>
    </row>
    <row r="251" spans="2:47" ht="19.5" thickBot="1">
      <c r="B251" s="210"/>
      <c r="C251" s="166"/>
      <c r="D251" s="172"/>
      <c r="E251" s="176"/>
      <c r="F251" s="173"/>
      <c r="G251" s="216"/>
      <c r="H251" s="217"/>
      <c r="I251" s="218"/>
      <c r="J251" s="172"/>
      <c r="K251" s="173"/>
      <c r="L251" s="172"/>
      <c r="M251" s="176"/>
      <c r="N251" s="173"/>
      <c r="O251" s="9" t="s">
        <v>155</v>
      </c>
      <c r="P251" s="111"/>
      <c r="Q251" s="30"/>
      <c r="R251" s="9" t="str">
        <f t="shared" si="279"/>
        <v/>
      </c>
      <c r="S251" s="30"/>
      <c r="T251" s="9" t="str">
        <f t="shared" si="280"/>
        <v/>
      </c>
      <c r="U251" s="82"/>
      <c r="V251" s="156"/>
      <c r="W251" s="157"/>
      <c r="AC251" s="91"/>
      <c r="AD251" s="1" t="str">
        <f>IF($P251="","0",VLOOKUP($P251,登録データ!$Q$4:$R$19,2,FALSE))</f>
        <v>0</v>
      </c>
      <c r="AE251" s="1" t="str">
        <f t="shared" si="281"/>
        <v>00</v>
      </c>
      <c r="AF251" s="1" t="str">
        <f t="shared" si="282"/>
        <v/>
      </c>
      <c r="AG251" s="1" t="str">
        <f t="shared" si="273"/>
        <v>000000</v>
      </c>
      <c r="AH251" s="1" t="str">
        <f t="shared" si="274"/>
        <v/>
      </c>
      <c r="AI251" s="1" t="str">
        <f t="shared" si="283"/>
        <v/>
      </c>
      <c r="AJ251" s="219"/>
      <c r="AK251" s="219"/>
      <c r="AM251" s="76"/>
      <c r="AN251" s="76"/>
      <c r="AO251" s="76"/>
      <c r="AP251" s="76"/>
      <c r="AR251" s="76"/>
      <c r="AS251" s="76"/>
      <c r="AT251" s="76"/>
      <c r="AU251" s="76"/>
    </row>
    <row r="252" spans="2:47" ht="19.5" thickTop="1">
      <c r="B252" s="209">
        <v>78</v>
      </c>
      <c r="C252" s="164"/>
      <c r="D252" s="168"/>
      <c r="E252" s="174"/>
      <c r="F252" s="169"/>
      <c r="G252" s="168"/>
      <c r="H252" s="174"/>
      <c r="I252" s="169"/>
      <c r="J252" s="168"/>
      <c r="K252" s="169"/>
      <c r="L252" s="168"/>
      <c r="M252" s="174"/>
      <c r="N252" s="169"/>
      <c r="O252" s="20" t="s">
        <v>153</v>
      </c>
      <c r="P252" s="54"/>
      <c r="Q252" s="29"/>
      <c r="R252" s="20" t="str">
        <f t="shared" si="279"/>
        <v/>
      </c>
      <c r="S252" s="29"/>
      <c r="T252" s="20" t="str">
        <f t="shared" si="280"/>
        <v/>
      </c>
      <c r="U252" s="81"/>
      <c r="V252" s="156"/>
      <c r="W252" s="157"/>
      <c r="AC252" s="91"/>
      <c r="AD252" s="1" t="str">
        <f>IF($P252="","0",VLOOKUP($P252,登録データ!$Q$4:$R$19,2,FALSE))</f>
        <v>0</v>
      </c>
      <c r="AE252" s="1" t="str">
        <f t="shared" si="281"/>
        <v>00</v>
      </c>
      <c r="AF252" s="1" t="str">
        <f t="shared" si="282"/>
        <v/>
      </c>
      <c r="AG252" s="1" t="str">
        <f t="shared" si="273"/>
        <v>000000</v>
      </c>
      <c r="AH252" s="1" t="str">
        <f t="shared" si="274"/>
        <v/>
      </c>
      <c r="AI252" s="1" t="str">
        <f t="shared" si="283"/>
        <v/>
      </c>
      <c r="AJ252" s="219" t="str">
        <f>IF($C252="","",IF($C252="@",0,IF(COUNTIF($C$21:$C$620,$C252)=1,0,1)))</f>
        <v/>
      </c>
      <c r="AK252" s="219" t="str">
        <f>IF($L252="","",IF(OR($L252="北海道",$L252="東京都",$L252="大阪府",$L252="京都府",RIGHT($L252,1)="県"),0,1))</f>
        <v/>
      </c>
      <c r="AM252" s="76" t="str">
        <f>IF(AN252="","",RANK(AN252,$AN$21:$AN$600,1))</f>
        <v/>
      </c>
      <c r="AN252" s="76" t="str">
        <f>IF(V252="","",C252)</f>
        <v/>
      </c>
      <c r="AO252" s="1" t="str">
        <f>IF(AP252="","",RANK(AP252,$AP$21:$AP$600,1))</f>
        <v/>
      </c>
      <c r="AP252" s="76" t="str">
        <f>IF(W252="","",C252)</f>
        <v/>
      </c>
      <c r="AR252" s="76" t="str">
        <f t="shared" ref="AR252" si="332">IF(C252="","",G254)</f>
        <v/>
      </c>
      <c r="AS252" s="76" t="str">
        <f t="shared" ref="AS252" si="333">RIGHT(C252,3)</f>
        <v/>
      </c>
      <c r="AT252" s="76" t="str">
        <f t="shared" ref="AT252" si="334">IF(C252="","",RIGHT("00"&amp;AS252,3))</f>
        <v/>
      </c>
      <c r="AU252" s="76" t="str">
        <f t="shared" ref="AU252" si="335">CONCATENATE(AR252,AT252)</f>
        <v/>
      </c>
    </row>
    <row r="253" spans="2:47">
      <c r="B253" s="125"/>
      <c r="C253" s="165"/>
      <c r="D253" s="170"/>
      <c r="E253" s="175"/>
      <c r="F253" s="171"/>
      <c r="G253" s="213"/>
      <c r="H253" s="214"/>
      <c r="I253" s="215"/>
      <c r="J253" s="170"/>
      <c r="K253" s="171"/>
      <c r="L253" s="170"/>
      <c r="M253" s="175"/>
      <c r="N253" s="171"/>
      <c r="O253" s="48" t="s">
        <v>154</v>
      </c>
      <c r="P253" s="27"/>
      <c r="Q253" s="45"/>
      <c r="R253" s="48" t="str">
        <f t="shared" si="279"/>
        <v/>
      </c>
      <c r="S253" s="45"/>
      <c r="T253" s="48" t="str">
        <f t="shared" si="280"/>
        <v/>
      </c>
      <c r="U253" s="73"/>
      <c r="V253" s="156"/>
      <c r="W253" s="157"/>
      <c r="AC253" s="91"/>
      <c r="AD253" s="1" t="str">
        <f>IF($P253="","0",VLOOKUP($P253,登録データ!$Q$4:$R$19,2,FALSE))</f>
        <v>0</v>
      </c>
      <c r="AE253" s="1" t="str">
        <f t="shared" si="281"/>
        <v>00</v>
      </c>
      <c r="AF253" s="1" t="str">
        <f t="shared" si="282"/>
        <v/>
      </c>
      <c r="AG253" s="1" t="str">
        <f t="shared" si="273"/>
        <v>000000</v>
      </c>
      <c r="AH253" s="1" t="str">
        <f t="shared" si="274"/>
        <v/>
      </c>
      <c r="AI253" s="1" t="str">
        <f t="shared" si="283"/>
        <v/>
      </c>
      <c r="AJ253" s="219"/>
      <c r="AK253" s="219"/>
      <c r="AM253" s="76"/>
      <c r="AN253" s="76"/>
      <c r="AO253" s="76"/>
      <c r="AP253" s="76"/>
      <c r="AR253" s="76"/>
      <c r="AS253" s="76"/>
      <c r="AT253" s="76"/>
      <c r="AU253" s="76"/>
    </row>
    <row r="254" spans="2:47" ht="19.5" thickBot="1">
      <c r="B254" s="210"/>
      <c r="C254" s="166"/>
      <c r="D254" s="172"/>
      <c r="E254" s="176"/>
      <c r="F254" s="173"/>
      <c r="G254" s="216"/>
      <c r="H254" s="217"/>
      <c r="I254" s="218"/>
      <c r="J254" s="172"/>
      <c r="K254" s="173"/>
      <c r="L254" s="172"/>
      <c r="M254" s="176"/>
      <c r="N254" s="173"/>
      <c r="O254" s="9" t="s">
        <v>155</v>
      </c>
      <c r="P254" s="111"/>
      <c r="Q254" s="30"/>
      <c r="R254" s="9" t="str">
        <f t="shared" si="279"/>
        <v/>
      </c>
      <c r="S254" s="30"/>
      <c r="T254" s="9" t="str">
        <f t="shared" si="280"/>
        <v/>
      </c>
      <c r="U254" s="82"/>
      <c r="V254" s="156"/>
      <c r="W254" s="157"/>
      <c r="AC254" s="91"/>
      <c r="AD254" s="1" t="str">
        <f>IF($P254="","0",VLOOKUP($P254,登録データ!$Q$4:$R$19,2,FALSE))</f>
        <v>0</v>
      </c>
      <c r="AE254" s="1" t="str">
        <f t="shared" si="281"/>
        <v>00</v>
      </c>
      <c r="AF254" s="1" t="str">
        <f t="shared" si="282"/>
        <v/>
      </c>
      <c r="AG254" s="1" t="str">
        <f t="shared" si="273"/>
        <v>000000</v>
      </c>
      <c r="AH254" s="1" t="str">
        <f t="shared" si="274"/>
        <v/>
      </c>
      <c r="AI254" s="1" t="str">
        <f t="shared" si="283"/>
        <v/>
      </c>
      <c r="AJ254" s="219"/>
      <c r="AK254" s="219"/>
      <c r="AM254" s="76"/>
      <c r="AN254" s="76"/>
      <c r="AO254" s="76"/>
      <c r="AP254" s="76"/>
      <c r="AR254" s="76"/>
      <c r="AS254" s="76"/>
      <c r="AT254" s="76"/>
      <c r="AU254" s="76"/>
    </row>
    <row r="255" spans="2:47" ht="19.5" thickTop="1">
      <c r="B255" s="209">
        <v>79</v>
      </c>
      <c r="C255" s="164"/>
      <c r="D255" s="168"/>
      <c r="E255" s="174"/>
      <c r="F255" s="169"/>
      <c r="G255" s="168"/>
      <c r="H255" s="174"/>
      <c r="I255" s="169"/>
      <c r="J255" s="168"/>
      <c r="K255" s="169"/>
      <c r="L255" s="168"/>
      <c r="M255" s="174"/>
      <c r="N255" s="169"/>
      <c r="O255" s="20" t="s">
        <v>153</v>
      </c>
      <c r="P255" s="54"/>
      <c r="Q255" s="29"/>
      <c r="R255" s="20" t="str">
        <f t="shared" si="279"/>
        <v/>
      </c>
      <c r="S255" s="29"/>
      <c r="T255" s="20" t="str">
        <f t="shared" si="280"/>
        <v/>
      </c>
      <c r="U255" s="81"/>
      <c r="V255" s="156"/>
      <c r="W255" s="157"/>
      <c r="AC255" s="91"/>
      <c r="AD255" s="1" t="str">
        <f>IF($P255="","0",VLOOKUP($P255,登録データ!$Q$4:$R$19,2,FALSE))</f>
        <v>0</v>
      </c>
      <c r="AE255" s="1" t="str">
        <f t="shared" si="281"/>
        <v>00</v>
      </c>
      <c r="AF255" s="1" t="str">
        <f t="shared" si="282"/>
        <v/>
      </c>
      <c r="AG255" s="1" t="str">
        <f t="shared" si="273"/>
        <v>000000</v>
      </c>
      <c r="AH255" s="1" t="str">
        <f t="shared" si="274"/>
        <v/>
      </c>
      <c r="AI255" s="1" t="str">
        <f t="shared" si="283"/>
        <v/>
      </c>
      <c r="AJ255" s="219" t="str">
        <f>IF($C255="","",IF($C255="@",0,IF(COUNTIF($C$21:$C$620,$C255)=1,0,1)))</f>
        <v/>
      </c>
      <c r="AK255" s="219" t="str">
        <f>IF($L255="","",IF(OR($L255="北海道",$L255="東京都",$L255="大阪府",$L255="京都府",RIGHT($L255,1)="県"),0,1))</f>
        <v/>
      </c>
      <c r="AM255" s="76" t="str">
        <f>IF(AN255="","",RANK(AN255,$AN$21:$AN$600,1))</f>
        <v/>
      </c>
      <c r="AN255" s="76" t="str">
        <f>IF(V255="","",C255)</f>
        <v/>
      </c>
      <c r="AO255" s="1" t="str">
        <f>IF(AP255="","",RANK(AP255,$AP$21:$AP$600,1))</f>
        <v/>
      </c>
      <c r="AP255" s="76" t="str">
        <f>IF(W255="","",C255)</f>
        <v/>
      </c>
      <c r="AR255" s="76" t="str">
        <f t="shared" ref="AR255" si="336">IF(C255="","",G257)</f>
        <v/>
      </c>
      <c r="AS255" s="76" t="str">
        <f t="shared" ref="AS255" si="337">RIGHT(C255,3)</f>
        <v/>
      </c>
      <c r="AT255" s="76" t="str">
        <f t="shared" ref="AT255" si="338">IF(C255="","",RIGHT("00"&amp;AS255,3))</f>
        <v/>
      </c>
      <c r="AU255" s="76" t="str">
        <f t="shared" ref="AU255" si="339">CONCATENATE(AR255,AT255)</f>
        <v/>
      </c>
    </row>
    <row r="256" spans="2:47">
      <c r="B256" s="125"/>
      <c r="C256" s="165"/>
      <c r="D256" s="170"/>
      <c r="E256" s="175"/>
      <c r="F256" s="171"/>
      <c r="G256" s="213"/>
      <c r="H256" s="214"/>
      <c r="I256" s="215"/>
      <c r="J256" s="170"/>
      <c r="K256" s="171"/>
      <c r="L256" s="170"/>
      <c r="M256" s="175"/>
      <c r="N256" s="171"/>
      <c r="O256" s="48" t="s">
        <v>154</v>
      </c>
      <c r="P256" s="27"/>
      <c r="Q256" s="45"/>
      <c r="R256" s="48" t="str">
        <f t="shared" si="279"/>
        <v/>
      </c>
      <c r="S256" s="45"/>
      <c r="T256" s="48" t="str">
        <f t="shared" si="280"/>
        <v/>
      </c>
      <c r="U256" s="73"/>
      <c r="V256" s="156"/>
      <c r="W256" s="157"/>
      <c r="AC256" s="91"/>
      <c r="AD256" s="1" t="str">
        <f>IF($P256="","0",VLOOKUP($P256,登録データ!$Q$4:$R$19,2,FALSE))</f>
        <v>0</v>
      </c>
      <c r="AE256" s="1" t="str">
        <f t="shared" si="281"/>
        <v>00</v>
      </c>
      <c r="AF256" s="1" t="str">
        <f t="shared" si="282"/>
        <v/>
      </c>
      <c r="AG256" s="1" t="str">
        <f t="shared" si="273"/>
        <v>000000</v>
      </c>
      <c r="AH256" s="1" t="str">
        <f t="shared" si="274"/>
        <v/>
      </c>
      <c r="AI256" s="1" t="str">
        <f t="shared" si="283"/>
        <v/>
      </c>
      <c r="AJ256" s="219"/>
      <c r="AK256" s="219"/>
      <c r="AM256" s="76"/>
      <c r="AN256" s="76"/>
      <c r="AO256" s="76"/>
      <c r="AP256" s="76"/>
      <c r="AR256" s="76"/>
      <c r="AS256" s="76"/>
      <c r="AT256" s="76"/>
      <c r="AU256" s="76"/>
    </row>
    <row r="257" spans="2:47" ht="19.5" thickBot="1">
      <c r="B257" s="210"/>
      <c r="C257" s="166"/>
      <c r="D257" s="172"/>
      <c r="E257" s="176"/>
      <c r="F257" s="173"/>
      <c r="G257" s="216"/>
      <c r="H257" s="217"/>
      <c r="I257" s="218"/>
      <c r="J257" s="172"/>
      <c r="K257" s="173"/>
      <c r="L257" s="172"/>
      <c r="M257" s="176"/>
      <c r="N257" s="173"/>
      <c r="O257" s="9" t="s">
        <v>155</v>
      </c>
      <c r="P257" s="111"/>
      <c r="Q257" s="30"/>
      <c r="R257" s="9" t="str">
        <f t="shared" si="279"/>
        <v/>
      </c>
      <c r="S257" s="30"/>
      <c r="T257" s="9" t="str">
        <f t="shared" si="280"/>
        <v/>
      </c>
      <c r="U257" s="82"/>
      <c r="V257" s="156"/>
      <c r="W257" s="157"/>
      <c r="AC257" s="91"/>
      <c r="AD257" s="1" t="str">
        <f>IF($P257="","0",VLOOKUP($P257,登録データ!$Q$4:$R$19,2,FALSE))</f>
        <v>0</v>
      </c>
      <c r="AE257" s="1" t="str">
        <f t="shared" si="281"/>
        <v>00</v>
      </c>
      <c r="AF257" s="1" t="str">
        <f t="shared" si="282"/>
        <v/>
      </c>
      <c r="AG257" s="1" t="str">
        <f t="shared" si="273"/>
        <v>000000</v>
      </c>
      <c r="AH257" s="1" t="str">
        <f t="shared" si="274"/>
        <v/>
      </c>
      <c r="AI257" s="1" t="str">
        <f t="shared" si="283"/>
        <v/>
      </c>
      <c r="AJ257" s="219"/>
      <c r="AK257" s="219"/>
      <c r="AM257" s="76"/>
      <c r="AN257" s="76"/>
      <c r="AO257" s="76"/>
      <c r="AP257" s="76"/>
      <c r="AR257" s="76"/>
      <c r="AS257" s="76"/>
      <c r="AT257" s="76"/>
      <c r="AU257" s="76"/>
    </row>
    <row r="258" spans="2:47" ht="19.5" thickTop="1">
      <c r="B258" s="209">
        <v>80</v>
      </c>
      <c r="C258" s="164"/>
      <c r="D258" s="168"/>
      <c r="E258" s="174"/>
      <c r="F258" s="169"/>
      <c r="G258" s="168"/>
      <c r="H258" s="174"/>
      <c r="I258" s="169"/>
      <c r="J258" s="168"/>
      <c r="K258" s="169"/>
      <c r="L258" s="168"/>
      <c r="M258" s="174"/>
      <c r="N258" s="169"/>
      <c r="O258" s="20" t="s">
        <v>153</v>
      </c>
      <c r="P258" s="54"/>
      <c r="Q258" s="29"/>
      <c r="R258" s="20" t="str">
        <f t="shared" si="279"/>
        <v/>
      </c>
      <c r="S258" s="29"/>
      <c r="T258" s="20" t="str">
        <f t="shared" si="280"/>
        <v/>
      </c>
      <c r="U258" s="81"/>
      <c r="V258" s="156"/>
      <c r="W258" s="157"/>
      <c r="AC258" s="91"/>
      <c r="AD258" s="1" t="str">
        <f>IF($P258="","0",VLOOKUP($P258,登録データ!$Q$4:$R$19,2,FALSE))</f>
        <v>0</v>
      </c>
      <c r="AE258" s="1" t="str">
        <f t="shared" si="281"/>
        <v>00</v>
      </c>
      <c r="AF258" s="1" t="str">
        <f t="shared" si="282"/>
        <v/>
      </c>
      <c r="AG258" s="1" t="str">
        <f t="shared" si="273"/>
        <v>000000</v>
      </c>
      <c r="AH258" s="1" t="str">
        <f t="shared" si="274"/>
        <v/>
      </c>
      <c r="AI258" s="1" t="str">
        <f t="shared" si="283"/>
        <v/>
      </c>
      <c r="AJ258" s="219" t="str">
        <f>IF($C258="","",IF($C258="@",0,IF(COUNTIF($C$21:$C$620,$C258)=1,0,1)))</f>
        <v/>
      </c>
      <c r="AK258" s="219" t="str">
        <f>IF($L258="","",IF(OR($L258="北海道",$L258="東京都",$L258="大阪府",$L258="京都府",RIGHT($L258,1)="県"),0,1))</f>
        <v/>
      </c>
      <c r="AM258" s="76" t="str">
        <f>IF(AN258="","",RANK(AN258,$AN$21:$AN$600,1))</f>
        <v/>
      </c>
      <c r="AN258" s="76" t="str">
        <f>IF(V258="","",C258)</f>
        <v/>
      </c>
      <c r="AO258" s="1" t="str">
        <f>IF(AP258="","",RANK(AP258,$AP$21:$AP$600,1))</f>
        <v/>
      </c>
      <c r="AP258" s="76" t="str">
        <f>IF(W258="","",C258)</f>
        <v/>
      </c>
      <c r="AR258" s="76" t="str">
        <f t="shared" ref="AR258" si="340">IF(C258="","",G260)</f>
        <v/>
      </c>
      <c r="AS258" s="76" t="str">
        <f t="shared" ref="AS258" si="341">RIGHT(C258,3)</f>
        <v/>
      </c>
      <c r="AT258" s="76" t="str">
        <f t="shared" ref="AT258" si="342">IF(C258="","",RIGHT("00"&amp;AS258,3))</f>
        <v/>
      </c>
      <c r="AU258" s="76" t="str">
        <f t="shared" ref="AU258" si="343">CONCATENATE(AR258,AT258)</f>
        <v/>
      </c>
    </row>
    <row r="259" spans="2:47">
      <c r="B259" s="125"/>
      <c r="C259" s="165"/>
      <c r="D259" s="170"/>
      <c r="E259" s="175"/>
      <c r="F259" s="171"/>
      <c r="G259" s="213"/>
      <c r="H259" s="214"/>
      <c r="I259" s="215"/>
      <c r="J259" s="170"/>
      <c r="K259" s="171"/>
      <c r="L259" s="170"/>
      <c r="M259" s="175"/>
      <c r="N259" s="171"/>
      <c r="O259" s="48" t="s">
        <v>154</v>
      </c>
      <c r="P259" s="27"/>
      <c r="Q259" s="45"/>
      <c r="R259" s="48" t="str">
        <f t="shared" si="279"/>
        <v/>
      </c>
      <c r="S259" s="45"/>
      <c r="T259" s="48" t="str">
        <f t="shared" si="280"/>
        <v/>
      </c>
      <c r="U259" s="73"/>
      <c r="V259" s="156"/>
      <c r="W259" s="157"/>
      <c r="AC259" s="91"/>
      <c r="AD259" s="1" t="str">
        <f>IF($P259="","0",VLOOKUP($P259,登録データ!$Q$4:$R$19,2,FALSE))</f>
        <v>0</v>
      </c>
      <c r="AE259" s="1" t="str">
        <f t="shared" si="281"/>
        <v>00</v>
      </c>
      <c r="AF259" s="1" t="str">
        <f t="shared" si="282"/>
        <v/>
      </c>
      <c r="AG259" s="1" t="str">
        <f t="shared" si="273"/>
        <v>000000</v>
      </c>
      <c r="AH259" s="1" t="str">
        <f t="shared" si="274"/>
        <v/>
      </c>
      <c r="AI259" s="1" t="str">
        <f t="shared" si="283"/>
        <v/>
      </c>
      <c r="AJ259" s="219"/>
      <c r="AK259" s="219"/>
      <c r="AM259" s="76"/>
      <c r="AN259" s="76"/>
      <c r="AO259" s="76"/>
      <c r="AP259" s="76"/>
      <c r="AR259" s="76"/>
      <c r="AS259" s="76"/>
      <c r="AT259" s="76"/>
      <c r="AU259" s="76"/>
    </row>
    <row r="260" spans="2:47" ht="19.5" thickBot="1">
      <c r="B260" s="210"/>
      <c r="C260" s="166"/>
      <c r="D260" s="172"/>
      <c r="E260" s="176"/>
      <c r="F260" s="173"/>
      <c r="G260" s="216"/>
      <c r="H260" s="217"/>
      <c r="I260" s="218"/>
      <c r="J260" s="172"/>
      <c r="K260" s="173"/>
      <c r="L260" s="172"/>
      <c r="M260" s="176"/>
      <c r="N260" s="173"/>
      <c r="O260" s="9" t="s">
        <v>155</v>
      </c>
      <c r="P260" s="111"/>
      <c r="Q260" s="30"/>
      <c r="R260" s="9" t="str">
        <f t="shared" si="279"/>
        <v/>
      </c>
      <c r="S260" s="30"/>
      <c r="T260" s="9" t="str">
        <f t="shared" si="280"/>
        <v/>
      </c>
      <c r="U260" s="82"/>
      <c r="V260" s="156"/>
      <c r="W260" s="157"/>
      <c r="AC260" s="91"/>
      <c r="AD260" s="1" t="str">
        <f>IF($P260="","0",VLOOKUP($P260,登録データ!$Q$4:$R$19,2,FALSE))</f>
        <v>0</v>
      </c>
      <c r="AE260" s="1" t="str">
        <f t="shared" si="281"/>
        <v>00</v>
      </c>
      <c r="AF260" s="1" t="str">
        <f t="shared" si="282"/>
        <v/>
      </c>
      <c r="AG260" s="1" t="str">
        <f t="shared" si="273"/>
        <v>000000</v>
      </c>
      <c r="AH260" s="1" t="str">
        <f t="shared" si="274"/>
        <v/>
      </c>
      <c r="AI260" s="1" t="str">
        <f t="shared" si="283"/>
        <v/>
      </c>
      <c r="AJ260" s="219"/>
      <c r="AK260" s="219"/>
      <c r="AM260" s="76"/>
      <c r="AN260" s="76"/>
      <c r="AO260" s="76"/>
      <c r="AP260" s="76"/>
      <c r="AR260" s="76"/>
      <c r="AS260" s="76"/>
      <c r="AT260" s="76"/>
      <c r="AU260" s="76"/>
    </row>
    <row r="261" spans="2:47" ht="19.5" thickTop="1">
      <c r="B261" s="209">
        <v>81</v>
      </c>
      <c r="C261" s="164"/>
      <c r="D261" s="168"/>
      <c r="E261" s="174"/>
      <c r="F261" s="169"/>
      <c r="G261" s="168"/>
      <c r="H261" s="174"/>
      <c r="I261" s="169"/>
      <c r="J261" s="168"/>
      <c r="K261" s="169"/>
      <c r="L261" s="168"/>
      <c r="M261" s="174"/>
      <c r="N261" s="169"/>
      <c r="O261" s="20" t="s">
        <v>153</v>
      </c>
      <c r="P261" s="54"/>
      <c r="Q261" s="29"/>
      <c r="R261" s="20" t="str">
        <f t="shared" si="279"/>
        <v/>
      </c>
      <c r="S261" s="29"/>
      <c r="T261" s="20" t="str">
        <f t="shared" si="280"/>
        <v/>
      </c>
      <c r="U261" s="81"/>
      <c r="V261" s="156"/>
      <c r="W261" s="157"/>
      <c r="AC261" s="91"/>
      <c r="AD261" s="1" t="str">
        <f>IF($P261="","0",VLOOKUP($P261,登録データ!$Q$4:$R$19,2,FALSE))</f>
        <v>0</v>
      </c>
      <c r="AE261" s="1" t="str">
        <f t="shared" si="281"/>
        <v>00</v>
      </c>
      <c r="AF261" s="1" t="str">
        <f t="shared" si="282"/>
        <v/>
      </c>
      <c r="AG261" s="1" t="str">
        <f t="shared" si="273"/>
        <v>000000</v>
      </c>
      <c r="AH261" s="1" t="str">
        <f t="shared" si="274"/>
        <v/>
      </c>
      <c r="AI261" s="1" t="str">
        <f t="shared" si="283"/>
        <v/>
      </c>
      <c r="AJ261" s="219" t="str">
        <f>IF($C261="","",IF($C261="@",0,IF(COUNTIF($C$21:$C$620,$C261)=1,0,1)))</f>
        <v/>
      </c>
      <c r="AK261" s="219" t="str">
        <f>IF($L261="","",IF(OR($L261="北海道",$L261="東京都",$L261="大阪府",$L261="京都府",RIGHT($L261,1)="県"),0,1))</f>
        <v/>
      </c>
      <c r="AM261" s="76" t="str">
        <f>IF(AN261="","",RANK(AN261,$AN$21:$AN$600,1))</f>
        <v/>
      </c>
      <c r="AN261" s="76" t="str">
        <f>IF(V261="","",C261)</f>
        <v/>
      </c>
      <c r="AO261" s="1" t="str">
        <f>IF(AP261="","",RANK(AP261,$AP$21:$AP$600,1))</f>
        <v/>
      </c>
      <c r="AP261" s="76" t="str">
        <f>IF(W261="","",C261)</f>
        <v/>
      </c>
      <c r="AR261" s="76" t="str">
        <f t="shared" ref="AR261" si="344">IF(C261="","",G263)</f>
        <v/>
      </c>
      <c r="AS261" s="76" t="str">
        <f t="shared" ref="AS261" si="345">RIGHT(C261,3)</f>
        <v/>
      </c>
      <c r="AT261" s="76" t="str">
        <f t="shared" ref="AT261" si="346">IF(C261="","",RIGHT("00"&amp;AS261,3))</f>
        <v/>
      </c>
      <c r="AU261" s="76" t="str">
        <f t="shared" ref="AU261" si="347">CONCATENATE(AR261,AT261)</f>
        <v/>
      </c>
    </row>
    <row r="262" spans="2:47">
      <c r="B262" s="125"/>
      <c r="C262" s="165"/>
      <c r="D262" s="170"/>
      <c r="E262" s="175"/>
      <c r="F262" s="171"/>
      <c r="G262" s="213"/>
      <c r="H262" s="214"/>
      <c r="I262" s="215"/>
      <c r="J262" s="170"/>
      <c r="K262" s="171"/>
      <c r="L262" s="170"/>
      <c r="M262" s="175"/>
      <c r="N262" s="171"/>
      <c r="O262" s="48" t="s">
        <v>154</v>
      </c>
      <c r="P262" s="27"/>
      <c r="Q262" s="45"/>
      <c r="R262" s="48" t="str">
        <f t="shared" si="279"/>
        <v/>
      </c>
      <c r="S262" s="45"/>
      <c r="T262" s="48" t="str">
        <f t="shared" si="280"/>
        <v/>
      </c>
      <c r="U262" s="73"/>
      <c r="V262" s="156"/>
      <c r="W262" s="157"/>
      <c r="AC262" s="91"/>
      <c r="AD262" s="1" t="str">
        <f>IF($P262="","0",VLOOKUP($P262,登録データ!$Q$4:$R$19,2,FALSE))</f>
        <v>0</v>
      </c>
      <c r="AE262" s="1" t="str">
        <f t="shared" si="281"/>
        <v>00</v>
      </c>
      <c r="AF262" s="1" t="str">
        <f t="shared" si="282"/>
        <v/>
      </c>
      <c r="AG262" s="1" t="str">
        <f t="shared" si="273"/>
        <v>000000</v>
      </c>
      <c r="AH262" s="1" t="str">
        <f t="shared" si="274"/>
        <v/>
      </c>
      <c r="AI262" s="1" t="str">
        <f t="shared" si="283"/>
        <v/>
      </c>
      <c r="AJ262" s="219"/>
      <c r="AK262" s="219"/>
      <c r="AM262" s="76"/>
      <c r="AN262" s="76"/>
      <c r="AO262" s="76"/>
      <c r="AP262" s="76"/>
      <c r="AR262" s="76"/>
      <c r="AS262" s="76"/>
      <c r="AT262" s="76"/>
      <c r="AU262" s="76"/>
    </row>
    <row r="263" spans="2:47" ht="19.5" thickBot="1">
      <c r="B263" s="210"/>
      <c r="C263" s="166"/>
      <c r="D263" s="172"/>
      <c r="E263" s="176"/>
      <c r="F263" s="173"/>
      <c r="G263" s="216"/>
      <c r="H263" s="217"/>
      <c r="I263" s="218"/>
      <c r="J263" s="172"/>
      <c r="K263" s="173"/>
      <c r="L263" s="172"/>
      <c r="M263" s="176"/>
      <c r="N263" s="173"/>
      <c r="O263" s="9" t="s">
        <v>155</v>
      </c>
      <c r="P263" s="111"/>
      <c r="Q263" s="30"/>
      <c r="R263" s="9" t="str">
        <f t="shared" si="279"/>
        <v/>
      </c>
      <c r="S263" s="30"/>
      <c r="T263" s="9" t="str">
        <f t="shared" si="280"/>
        <v/>
      </c>
      <c r="U263" s="82"/>
      <c r="V263" s="156"/>
      <c r="W263" s="157"/>
      <c r="AC263" s="91"/>
      <c r="AD263" s="1" t="str">
        <f>IF($P263="","0",VLOOKUP($P263,登録データ!$Q$4:$R$19,2,FALSE))</f>
        <v>0</v>
      </c>
      <c r="AE263" s="1" t="str">
        <f t="shared" si="281"/>
        <v>00</v>
      </c>
      <c r="AF263" s="1" t="str">
        <f t="shared" si="282"/>
        <v/>
      </c>
      <c r="AG263" s="1" t="str">
        <f t="shared" si="273"/>
        <v>000000</v>
      </c>
      <c r="AH263" s="1" t="str">
        <f t="shared" si="274"/>
        <v/>
      </c>
      <c r="AI263" s="1" t="str">
        <f t="shared" si="283"/>
        <v/>
      </c>
      <c r="AJ263" s="219"/>
      <c r="AK263" s="219"/>
      <c r="AM263" s="76"/>
      <c r="AN263" s="76"/>
      <c r="AO263" s="76"/>
      <c r="AP263" s="76"/>
      <c r="AR263" s="76"/>
      <c r="AS263" s="76"/>
      <c r="AT263" s="76"/>
      <c r="AU263" s="76"/>
    </row>
    <row r="264" spans="2:47" ht="19.5" thickTop="1">
      <c r="B264" s="209">
        <v>82</v>
      </c>
      <c r="C264" s="164"/>
      <c r="D264" s="168"/>
      <c r="E264" s="174"/>
      <c r="F264" s="169"/>
      <c r="G264" s="168"/>
      <c r="H264" s="174"/>
      <c r="I264" s="169"/>
      <c r="J264" s="168"/>
      <c r="K264" s="169"/>
      <c r="L264" s="168"/>
      <c r="M264" s="174"/>
      <c r="N264" s="169"/>
      <c r="O264" s="20" t="s">
        <v>153</v>
      </c>
      <c r="P264" s="54"/>
      <c r="Q264" s="29"/>
      <c r="R264" s="20" t="str">
        <f t="shared" si="279"/>
        <v/>
      </c>
      <c r="S264" s="29"/>
      <c r="T264" s="20" t="str">
        <f t="shared" si="280"/>
        <v/>
      </c>
      <c r="U264" s="81"/>
      <c r="V264" s="156"/>
      <c r="W264" s="157"/>
      <c r="AC264" s="91"/>
      <c r="AD264" s="1" t="str">
        <f>IF($P264="","0",VLOOKUP($P264,登録データ!$Q$4:$R$19,2,FALSE))</f>
        <v>0</v>
      </c>
      <c r="AE264" s="1" t="str">
        <f t="shared" si="281"/>
        <v>00</v>
      </c>
      <c r="AF264" s="1" t="str">
        <f t="shared" si="282"/>
        <v/>
      </c>
      <c r="AG264" s="1" t="str">
        <f t="shared" si="273"/>
        <v>000000</v>
      </c>
      <c r="AH264" s="1" t="str">
        <f t="shared" si="274"/>
        <v/>
      </c>
      <c r="AI264" s="1" t="str">
        <f t="shared" si="283"/>
        <v/>
      </c>
      <c r="AJ264" s="219" t="str">
        <f>IF($C264="","",IF($C264="@",0,IF(COUNTIF($C$21:$C$620,$C264)=1,0,1)))</f>
        <v/>
      </c>
      <c r="AK264" s="219" t="str">
        <f>IF($L264="","",IF(OR($L264="北海道",$L264="東京都",$L264="大阪府",$L264="京都府",RIGHT($L264,1)="県"),0,1))</f>
        <v/>
      </c>
      <c r="AM264" s="76" t="str">
        <f>IF(AN264="","",RANK(AN264,$AN$21:$AN$600,1))</f>
        <v/>
      </c>
      <c r="AN264" s="76" t="str">
        <f>IF(V264="","",C264)</f>
        <v/>
      </c>
      <c r="AO264" s="1" t="str">
        <f>IF(AP264="","",RANK(AP264,$AP$21:$AP$600,1))</f>
        <v/>
      </c>
      <c r="AP264" s="76" t="str">
        <f>IF(W264="","",C264)</f>
        <v/>
      </c>
      <c r="AR264" s="76" t="str">
        <f t="shared" ref="AR264" si="348">IF(C264="","",G266)</f>
        <v/>
      </c>
      <c r="AS264" s="76" t="str">
        <f t="shared" ref="AS264" si="349">RIGHT(C264,3)</f>
        <v/>
      </c>
      <c r="AT264" s="76" t="str">
        <f t="shared" ref="AT264" si="350">IF(C264="","",RIGHT("00"&amp;AS264,3))</f>
        <v/>
      </c>
      <c r="AU264" s="76" t="str">
        <f t="shared" ref="AU264" si="351">CONCATENATE(AR264,AT264)</f>
        <v/>
      </c>
    </row>
    <row r="265" spans="2:47">
      <c r="B265" s="125"/>
      <c r="C265" s="165"/>
      <c r="D265" s="170"/>
      <c r="E265" s="175"/>
      <c r="F265" s="171"/>
      <c r="G265" s="213"/>
      <c r="H265" s="214"/>
      <c r="I265" s="215"/>
      <c r="J265" s="170"/>
      <c r="K265" s="171"/>
      <c r="L265" s="170"/>
      <c r="M265" s="175"/>
      <c r="N265" s="171"/>
      <c r="O265" s="48" t="s">
        <v>154</v>
      </c>
      <c r="P265" s="27"/>
      <c r="Q265" s="45"/>
      <c r="R265" s="48" t="str">
        <f t="shared" si="279"/>
        <v/>
      </c>
      <c r="S265" s="45"/>
      <c r="T265" s="48" t="str">
        <f t="shared" si="280"/>
        <v/>
      </c>
      <c r="U265" s="73"/>
      <c r="V265" s="156"/>
      <c r="W265" s="157"/>
      <c r="AC265" s="91"/>
      <c r="AD265" s="1" t="str">
        <f>IF($P265="","0",VLOOKUP($P265,登録データ!$Q$4:$R$19,2,FALSE))</f>
        <v>0</v>
      </c>
      <c r="AE265" s="1" t="str">
        <f t="shared" si="281"/>
        <v>00</v>
      </c>
      <c r="AF265" s="1" t="str">
        <f t="shared" si="282"/>
        <v/>
      </c>
      <c r="AG265" s="1" t="str">
        <f t="shared" si="273"/>
        <v>000000</v>
      </c>
      <c r="AH265" s="1" t="str">
        <f t="shared" si="274"/>
        <v/>
      </c>
      <c r="AI265" s="1" t="str">
        <f t="shared" si="283"/>
        <v/>
      </c>
      <c r="AJ265" s="219"/>
      <c r="AK265" s="219"/>
      <c r="AM265" s="76"/>
      <c r="AN265" s="76"/>
      <c r="AO265" s="76"/>
      <c r="AP265" s="76"/>
      <c r="AR265" s="76"/>
      <c r="AS265" s="76"/>
      <c r="AT265" s="76"/>
      <c r="AU265" s="76"/>
    </row>
    <row r="266" spans="2:47" ht="19.5" thickBot="1">
      <c r="B266" s="210"/>
      <c r="C266" s="166"/>
      <c r="D266" s="172"/>
      <c r="E266" s="176"/>
      <c r="F266" s="173"/>
      <c r="G266" s="216"/>
      <c r="H266" s="217"/>
      <c r="I266" s="218"/>
      <c r="J266" s="172"/>
      <c r="K266" s="173"/>
      <c r="L266" s="172"/>
      <c r="M266" s="176"/>
      <c r="N266" s="173"/>
      <c r="O266" s="9" t="s">
        <v>155</v>
      </c>
      <c r="P266" s="111"/>
      <c r="Q266" s="30"/>
      <c r="R266" s="9" t="str">
        <f t="shared" si="279"/>
        <v/>
      </c>
      <c r="S266" s="30"/>
      <c r="T266" s="9" t="str">
        <f t="shared" si="280"/>
        <v/>
      </c>
      <c r="U266" s="82"/>
      <c r="V266" s="156"/>
      <c r="W266" s="157"/>
      <c r="AC266" s="91"/>
      <c r="AD266" s="1" t="str">
        <f>IF($P266="","0",VLOOKUP($P266,登録データ!$Q$4:$R$19,2,FALSE))</f>
        <v>0</v>
      </c>
      <c r="AE266" s="1" t="str">
        <f t="shared" si="281"/>
        <v>00</v>
      </c>
      <c r="AF266" s="1" t="str">
        <f t="shared" si="282"/>
        <v/>
      </c>
      <c r="AG266" s="1" t="str">
        <f t="shared" si="273"/>
        <v>000000</v>
      </c>
      <c r="AH266" s="1" t="str">
        <f t="shared" si="274"/>
        <v/>
      </c>
      <c r="AI266" s="1" t="str">
        <f t="shared" si="283"/>
        <v/>
      </c>
      <c r="AJ266" s="219"/>
      <c r="AK266" s="219"/>
      <c r="AM266" s="76"/>
      <c r="AN266" s="76"/>
      <c r="AO266" s="76"/>
      <c r="AP266" s="76"/>
      <c r="AR266" s="76"/>
      <c r="AS266" s="76"/>
      <c r="AT266" s="76"/>
      <c r="AU266" s="76"/>
    </row>
    <row r="267" spans="2:47" ht="19.5" thickTop="1">
      <c r="B267" s="209">
        <v>83</v>
      </c>
      <c r="C267" s="164"/>
      <c r="D267" s="168"/>
      <c r="E267" s="174"/>
      <c r="F267" s="169"/>
      <c r="G267" s="168"/>
      <c r="H267" s="174"/>
      <c r="I267" s="169"/>
      <c r="J267" s="168"/>
      <c r="K267" s="169"/>
      <c r="L267" s="168"/>
      <c r="M267" s="174"/>
      <c r="N267" s="169"/>
      <c r="O267" s="20" t="s">
        <v>153</v>
      </c>
      <c r="P267" s="54"/>
      <c r="Q267" s="29"/>
      <c r="R267" s="20" t="str">
        <f t="shared" si="279"/>
        <v/>
      </c>
      <c r="S267" s="29"/>
      <c r="T267" s="20" t="str">
        <f t="shared" si="280"/>
        <v/>
      </c>
      <c r="U267" s="81"/>
      <c r="V267" s="156"/>
      <c r="W267" s="157"/>
      <c r="AC267" s="91"/>
      <c r="AD267" s="1" t="str">
        <f>IF($P267="","0",VLOOKUP($P267,登録データ!$Q$4:$R$19,2,FALSE))</f>
        <v>0</v>
      </c>
      <c r="AE267" s="1" t="str">
        <f t="shared" si="281"/>
        <v>00</v>
      </c>
      <c r="AF267" s="1" t="str">
        <f t="shared" si="282"/>
        <v/>
      </c>
      <c r="AG267" s="1" t="str">
        <f t="shared" si="273"/>
        <v>000000</v>
      </c>
      <c r="AH267" s="1" t="str">
        <f t="shared" si="274"/>
        <v/>
      </c>
      <c r="AI267" s="1" t="str">
        <f t="shared" si="283"/>
        <v/>
      </c>
      <c r="AJ267" s="219" t="str">
        <f>IF($C267="","",IF($C267="@",0,IF(COUNTIF($C$21:$C$620,$C267)=1,0,1)))</f>
        <v/>
      </c>
      <c r="AK267" s="219" t="str">
        <f>IF($L267="","",IF(OR($L267="北海道",$L267="東京都",$L267="大阪府",$L267="京都府",RIGHT($L267,1)="県"),0,1))</f>
        <v/>
      </c>
      <c r="AM267" s="76" t="str">
        <f>IF(AN267="","",RANK(AN267,$AN$21:$AN$600,1))</f>
        <v/>
      </c>
      <c r="AN267" s="76" t="str">
        <f>IF(V267="","",C267)</f>
        <v/>
      </c>
      <c r="AO267" s="1" t="str">
        <f>IF(AP267="","",RANK(AP267,$AP$21:$AP$600,1))</f>
        <v/>
      </c>
      <c r="AP267" s="76" t="str">
        <f>IF(W267="","",C267)</f>
        <v/>
      </c>
      <c r="AR267" s="76" t="str">
        <f t="shared" ref="AR267" si="352">IF(C267="","",G269)</f>
        <v/>
      </c>
      <c r="AS267" s="76" t="str">
        <f t="shared" ref="AS267" si="353">RIGHT(C267,3)</f>
        <v/>
      </c>
      <c r="AT267" s="76" t="str">
        <f t="shared" ref="AT267" si="354">IF(C267="","",RIGHT("00"&amp;AS267,3))</f>
        <v/>
      </c>
      <c r="AU267" s="76" t="str">
        <f t="shared" ref="AU267" si="355">CONCATENATE(AR267,AT267)</f>
        <v/>
      </c>
    </row>
    <row r="268" spans="2:47">
      <c r="B268" s="125"/>
      <c r="C268" s="165"/>
      <c r="D268" s="170"/>
      <c r="E268" s="175"/>
      <c r="F268" s="171"/>
      <c r="G268" s="213"/>
      <c r="H268" s="214"/>
      <c r="I268" s="215"/>
      <c r="J268" s="170"/>
      <c r="K268" s="171"/>
      <c r="L268" s="170"/>
      <c r="M268" s="175"/>
      <c r="N268" s="171"/>
      <c r="O268" s="48" t="s">
        <v>154</v>
      </c>
      <c r="P268" s="27"/>
      <c r="Q268" s="45"/>
      <c r="R268" s="48" t="str">
        <f t="shared" si="279"/>
        <v/>
      </c>
      <c r="S268" s="45"/>
      <c r="T268" s="48" t="str">
        <f t="shared" si="280"/>
        <v/>
      </c>
      <c r="U268" s="73"/>
      <c r="V268" s="156"/>
      <c r="W268" s="157"/>
      <c r="AC268" s="91"/>
      <c r="AD268" s="1" t="str">
        <f>IF($P268="","0",VLOOKUP($P268,登録データ!$Q$4:$R$19,2,FALSE))</f>
        <v>0</v>
      </c>
      <c r="AE268" s="1" t="str">
        <f t="shared" si="281"/>
        <v>00</v>
      </c>
      <c r="AF268" s="1" t="str">
        <f t="shared" si="282"/>
        <v/>
      </c>
      <c r="AG268" s="1" t="str">
        <f t="shared" si="273"/>
        <v>000000</v>
      </c>
      <c r="AH268" s="1" t="str">
        <f t="shared" si="274"/>
        <v/>
      </c>
      <c r="AI268" s="1" t="str">
        <f t="shared" si="283"/>
        <v/>
      </c>
      <c r="AJ268" s="219"/>
      <c r="AK268" s="219"/>
      <c r="AM268" s="76"/>
      <c r="AN268" s="76"/>
      <c r="AO268" s="76"/>
      <c r="AP268" s="76"/>
      <c r="AR268" s="76"/>
      <c r="AS268" s="76"/>
      <c r="AT268" s="76"/>
      <c r="AU268" s="76"/>
    </row>
    <row r="269" spans="2:47" ht="19.5" thickBot="1">
      <c r="B269" s="210"/>
      <c r="C269" s="166"/>
      <c r="D269" s="172"/>
      <c r="E269" s="176"/>
      <c r="F269" s="173"/>
      <c r="G269" s="216"/>
      <c r="H269" s="217"/>
      <c r="I269" s="218"/>
      <c r="J269" s="172"/>
      <c r="K269" s="173"/>
      <c r="L269" s="172"/>
      <c r="M269" s="176"/>
      <c r="N269" s="173"/>
      <c r="O269" s="9" t="s">
        <v>155</v>
      </c>
      <c r="P269" s="111"/>
      <c r="Q269" s="30"/>
      <c r="R269" s="9" t="str">
        <f t="shared" si="279"/>
        <v/>
      </c>
      <c r="S269" s="30"/>
      <c r="T269" s="9" t="str">
        <f t="shared" si="280"/>
        <v/>
      </c>
      <c r="U269" s="82"/>
      <c r="V269" s="156"/>
      <c r="W269" s="157"/>
      <c r="AC269" s="91"/>
      <c r="AD269" s="1" t="str">
        <f>IF($P269="","0",VLOOKUP($P269,登録データ!$Q$4:$R$19,2,FALSE))</f>
        <v>0</v>
      </c>
      <c r="AE269" s="1" t="str">
        <f t="shared" si="281"/>
        <v>00</v>
      </c>
      <c r="AF269" s="1" t="str">
        <f t="shared" si="282"/>
        <v/>
      </c>
      <c r="AG269" s="1" t="str">
        <f t="shared" si="273"/>
        <v>000000</v>
      </c>
      <c r="AH269" s="1" t="str">
        <f t="shared" si="274"/>
        <v/>
      </c>
      <c r="AI269" s="1" t="str">
        <f t="shared" si="283"/>
        <v/>
      </c>
      <c r="AJ269" s="219"/>
      <c r="AK269" s="219"/>
      <c r="AM269" s="76"/>
      <c r="AN269" s="76"/>
      <c r="AO269" s="76"/>
      <c r="AP269" s="76"/>
      <c r="AR269" s="76"/>
      <c r="AS269" s="76"/>
      <c r="AT269" s="76"/>
      <c r="AU269" s="76"/>
    </row>
    <row r="270" spans="2:47" ht="19.5" thickTop="1">
      <c r="B270" s="209">
        <v>84</v>
      </c>
      <c r="C270" s="164"/>
      <c r="D270" s="168"/>
      <c r="E270" s="174"/>
      <c r="F270" s="169"/>
      <c r="G270" s="168"/>
      <c r="H270" s="174"/>
      <c r="I270" s="169"/>
      <c r="J270" s="168"/>
      <c r="K270" s="169"/>
      <c r="L270" s="168"/>
      <c r="M270" s="174"/>
      <c r="N270" s="169"/>
      <c r="O270" s="20" t="s">
        <v>153</v>
      </c>
      <c r="P270" s="54"/>
      <c r="Q270" s="29"/>
      <c r="R270" s="20" t="str">
        <f t="shared" si="279"/>
        <v/>
      </c>
      <c r="S270" s="29"/>
      <c r="T270" s="20" t="str">
        <f t="shared" si="280"/>
        <v/>
      </c>
      <c r="U270" s="81"/>
      <c r="V270" s="156"/>
      <c r="W270" s="157"/>
      <c r="AC270" s="91"/>
      <c r="AD270" s="1" t="str">
        <f>IF($P270="","0",VLOOKUP($P270,登録データ!$Q$4:$R$19,2,FALSE))</f>
        <v>0</v>
      </c>
      <c r="AE270" s="1" t="str">
        <f t="shared" si="281"/>
        <v>00</v>
      </c>
      <c r="AF270" s="1" t="str">
        <f t="shared" si="282"/>
        <v/>
      </c>
      <c r="AG270" s="1" t="str">
        <f t="shared" si="273"/>
        <v>000000</v>
      </c>
      <c r="AH270" s="1" t="str">
        <f t="shared" si="274"/>
        <v/>
      </c>
      <c r="AI270" s="1" t="str">
        <f t="shared" si="283"/>
        <v/>
      </c>
      <c r="AJ270" s="219" t="str">
        <f>IF($C270="","",IF($C270="@",0,IF(COUNTIF($C$21:$C$620,$C270)=1,0,1)))</f>
        <v/>
      </c>
      <c r="AK270" s="219" t="str">
        <f>IF($L270="","",IF(OR($L270="北海道",$L270="東京都",$L270="大阪府",$L270="京都府",RIGHT($L270,1)="県"),0,1))</f>
        <v/>
      </c>
      <c r="AM270" s="76" t="str">
        <f>IF(AN270="","",RANK(AN270,$AN$21:$AN$600,1))</f>
        <v/>
      </c>
      <c r="AN270" s="76" t="str">
        <f>IF(V270="","",C270)</f>
        <v/>
      </c>
      <c r="AO270" s="1" t="str">
        <f>IF(AP270="","",RANK(AP270,$AP$21:$AP$600,1))</f>
        <v/>
      </c>
      <c r="AP270" s="76" t="str">
        <f>IF(W270="","",C270)</f>
        <v/>
      </c>
      <c r="AR270" s="76" t="str">
        <f t="shared" ref="AR270" si="356">IF(C270="","",G272)</f>
        <v/>
      </c>
      <c r="AS270" s="76" t="str">
        <f t="shared" ref="AS270" si="357">RIGHT(C270,3)</f>
        <v/>
      </c>
      <c r="AT270" s="76" t="str">
        <f t="shared" ref="AT270" si="358">IF(C270="","",RIGHT("00"&amp;AS270,3))</f>
        <v/>
      </c>
      <c r="AU270" s="76" t="str">
        <f t="shared" ref="AU270" si="359">CONCATENATE(AR270,AT270)</f>
        <v/>
      </c>
    </row>
    <row r="271" spans="2:47">
      <c r="B271" s="125"/>
      <c r="C271" s="165"/>
      <c r="D271" s="170"/>
      <c r="E271" s="175"/>
      <c r="F271" s="171"/>
      <c r="G271" s="213"/>
      <c r="H271" s="214"/>
      <c r="I271" s="215"/>
      <c r="J271" s="170"/>
      <c r="K271" s="171"/>
      <c r="L271" s="170"/>
      <c r="M271" s="175"/>
      <c r="N271" s="171"/>
      <c r="O271" s="48" t="s">
        <v>154</v>
      </c>
      <c r="P271" s="27"/>
      <c r="Q271" s="45"/>
      <c r="R271" s="48" t="str">
        <f t="shared" si="279"/>
        <v/>
      </c>
      <c r="S271" s="45"/>
      <c r="T271" s="48" t="str">
        <f t="shared" si="280"/>
        <v/>
      </c>
      <c r="U271" s="73"/>
      <c r="V271" s="156"/>
      <c r="W271" s="157"/>
      <c r="AC271" s="91"/>
      <c r="AD271" s="1" t="str">
        <f>IF($P271="","0",VLOOKUP($P271,登録データ!$Q$4:$R$19,2,FALSE))</f>
        <v>0</v>
      </c>
      <c r="AE271" s="1" t="str">
        <f t="shared" si="281"/>
        <v>00</v>
      </c>
      <c r="AF271" s="1" t="str">
        <f t="shared" si="282"/>
        <v/>
      </c>
      <c r="AG271" s="1" t="str">
        <f t="shared" si="273"/>
        <v>000000</v>
      </c>
      <c r="AH271" s="1" t="str">
        <f t="shared" si="274"/>
        <v/>
      </c>
      <c r="AI271" s="1" t="str">
        <f t="shared" si="283"/>
        <v/>
      </c>
      <c r="AJ271" s="219"/>
      <c r="AK271" s="219"/>
      <c r="AM271" s="76"/>
      <c r="AN271" s="76"/>
      <c r="AO271" s="76"/>
      <c r="AP271" s="76"/>
      <c r="AR271" s="76"/>
      <c r="AS271" s="76"/>
      <c r="AT271" s="76"/>
      <c r="AU271" s="76"/>
    </row>
    <row r="272" spans="2:47" ht="19.5" thickBot="1">
      <c r="B272" s="210"/>
      <c r="C272" s="166"/>
      <c r="D272" s="172"/>
      <c r="E272" s="176"/>
      <c r="F272" s="173"/>
      <c r="G272" s="216"/>
      <c r="H272" s="217"/>
      <c r="I272" s="218"/>
      <c r="J272" s="172"/>
      <c r="K272" s="173"/>
      <c r="L272" s="172"/>
      <c r="M272" s="176"/>
      <c r="N272" s="173"/>
      <c r="O272" s="9" t="s">
        <v>155</v>
      </c>
      <c r="P272" s="111"/>
      <c r="Q272" s="30"/>
      <c r="R272" s="9" t="str">
        <f t="shared" si="279"/>
        <v/>
      </c>
      <c r="S272" s="30"/>
      <c r="T272" s="9" t="str">
        <f t="shared" si="280"/>
        <v/>
      </c>
      <c r="U272" s="82"/>
      <c r="V272" s="156"/>
      <c r="W272" s="157"/>
      <c r="AC272" s="91"/>
      <c r="AD272" s="1" t="str">
        <f>IF($P272="","0",VLOOKUP($P272,登録データ!$Q$4:$R$19,2,FALSE))</f>
        <v>0</v>
      </c>
      <c r="AE272" s="1" t="str">
        <f t="shared" si="281"/>
        <v>00</v>
      </c>
      <c r="AF272" s="1" t="str">
        <f t="shared" si="282"/>
        <v/>
      </c>
      <c r="AG272" s="1" t="str">
        <f t="shared" si="273"/>
        <v>000000</v>
      </c>
      <c r="AH272" s="1" t="str">
        <f t="shared" si="274"/>
        <v/>
      </c>
      <c r="AI272" s="1" t="str">
        <f t="shared" si="283"/>
        <v/>
      </c>
      <c r="AJ272" s="219"/>
      <c r="AK272" s="219"/>
      <c r="AM272" s="76"/>
      <c r="AN272" s="76"/>
      <c r="AO272" s="76"/>
      <c r="AP272" s="76"/>
      <c r="AR272" s="76"/>
      <c r="AS272" s="76"/>
      <c r="AT272" s="76"/>
      <c r="AU272" s="76"/>
    </row>
    <row r="273" spans="2:47" ht="19.5" thickTop="1">
      <c r="B273" s="209">
        <v>85</v>
      </c>
      <c r="C273" s="164"/>
      <c r="D273" s="168"/>
      <c r="E273" s="174"/>
      <c r="F273" s="169"/>
      <c r="G273" s="168"/>
      <c r="H273" s="174"/>
      <c r="I273" s="169"/>
      <c r="J273" s="168"/>
      <c r="K273" s="169"/>
      <c r="L273" s="168"/>
      <c r="M273" s="174"/>
      <c r="N273" s="169"/>
      <c r="O273" s="20" t="s">
        <v>153</v>
      </c>
      <c r="P273" s="54"/>
      <c r="Q273" s="29"/>
      <c r="R273" s="20" t="str">
        <f t="shared" si="279"/>
        <v/>
      </c>
      <c r="S273" s="29"/>
      <c r="T273" s="20" t="str">
        <f t="shared" si="280"/>
        <v/>
      </c>
      <c r="U273" s="81"/>
      <c r="V273" s="156"/>
      <c r="W273" s="157"/>
      <c r="AC273" s="91"/>
      <c r="AD273" s="1" t="str">
        <f>IF($P273="","0",VLOOKUP($P273,登録データ!$Q$4:$R$19,2,FALSE))</f>
        <v>0</v>
      </c>
      <c r="AE273" s="1" t="str">
        <f t="shared" si="281"/>
        <v>00</v>
      </c>
      <c r="AF273" s="1" t="str">
        <f t="shared" si="282"/>
        <v/>
      </c>
      <c r="AG273" s="1" t="str">
        <f t="shared" si="273"/>
        <v>000000</v>
      </c>
      <c r="AH273" s="1" t="str">
        <f t="shared" si="274"/>
        <v/>
      </c>
      <c r="AI273" s="1" t="str">
        <f t="shared" si="283"/>
        <v/>
      </c>
      <c r="AJ273" s="219" t="str">
        <f>IF($C273="","",IF($C273="@",0,IF(COUNTIF($C$21:$C$620,$C273)=1,0,1)))</f>
        <v/>
      </c>
      <c r="AK273" s="219" t="str">
        <f>IF($L273="","",IF(OR($L273="北海道",$L273="東京都",$L273="大阪府",$L273="京都府",RIGHT($L273,1)="県"),0,1))</f>
        <v/>
      </c>
      <c r="AM273" s="76" t="str">
        <f>IF(AN273="","",RANK(AN273,$AN$21:$AN$600,1))</f>
        <v/>
      </c>
      <c r="AN273" s="76" t="str">
        <f>IF(V273="","",C273)</f>
        <v/>
      </c>
      <c r="AO273" s="1" t="str">
        <f>IF(AP273="","",RANK(AP273,$AP$21:$AP$600,1))</f>
        <v/>
      </c>
      <c r="AP273" s="76" t="str">
        <f>IF(W273="","",C273)</f>
        <v/>
      </c>
      <c r="AR273" s="76" t="str">
        <f t="shared" ref="AR273" si="360">IF(C273="","",G275)</f>
        <v/>
      </c>
      <c r="AS273" s="76" t="str">
        <f t="shared" ref="AS273" si="361">RIGHT(C273,3)</f>
        <v/>
      </c>
      <c r="AT273" s="76" t="str">
        <f t="shared" ref="AT273" si="362">IF(C273="","",RIGHT("00"&amp;AS273,3))</f>
        <v/>
      </c>
      <c r="AU273" s="76" t="str">
        <f t="shared" ref="AU273" si="363">CONCATENATE(AR273,AT273)</f>
        <v/>
      </c>
    </row>
    <row r="274" spans="2:47">
      <c r="B274" s="125"/>
      <c r="C274" s="165"/>
      <c r="D274" s="170"/>
      <c r="E274" s="175"/>
      <c r="F274" s="171"/>
      <c r="G274" s="213"/>
      <c r="H274" s="214"/>
      <c r="I274" s="215"/>
      <c r="J274" s="170"/>
      <c r="K274" s="171"/>
      <c r="L274" s="170"/>
      <c r="M274" s="175"/>
      <c r="N274" s="171"/>
      <c r="O274" s="48" t="s">
        <v>154</v>
      </c>
      <c r="P274" s="27"/>
      <c r="Q274" s="45"/>
      <c r="R274" s="48" t="str">
        <f t="shared" si="279"/>
        <v/>
      </c>
      <c r="S274" s="45"/>
      <c r="T274" s="48" t="str">
        <f t="shared" si="280"/>
        <v/>
      </c>
      <c r="U274" s="73"/>
      <c r="V274" s="156"/>
      <c r="W274" s="157"/>
      <c r="AC274" s="91"/>
      <c r="AD274" s="1" t="str">
        <f>IF($P274="","0",VLOOKUP($P274,登録データ!$Q$4:$R$19,2,FALSE))</f>
        <v>0</v>
      </c>
      <c r="AE274" s="1" t="str">
        <f t="shared" si="281"/>
        <v>00</v>
      </c>
      <c r="AF274" s="1" t="str">
        <f t="shared" si="282"/>
        <v/>
      </c>
      <c r="AG274" s="1" t="str">
        <f t="shared" si="273"/>
        <v>000000</v>
      </c>
      <c r="AH274" s="1" t="str">
        <f t="shared" si="274"/>
        <v/>
      </c>
      <c r="AI274" s="1" t="str">
        <f t="shared" si="283"/>
        <v/>
      </c>
      <c r="AJ274" s="219"/>
      <c r="AK274" s="219"/>
      <c r="AM274" s="76"/>
      <c r="AN274" s="76"/>
      <c r="AO274" s="76"/>
      <c r="AP274" s="76"/>
      <c r="AR274" s="76"/>
      <c r="AS274" s="76"/>
      <c r="AT274" s="76"/>
      <c r="AU274" s="76"/>
    </row>
    <row r="275" spans="2:47" ht="19.5" thickBot="1">
      <c r="B275" s="210"/>
      <c r="C275" s="166"/>
      <c r="D275" s="172"/>
      <c r="E275" s="176"/>
      <c r="F275" s="173"/>
      <c r="G275" s="216"/>
      <c r="H275" s="217"/>
      <c r="I275" s="218"/>
      <c r="J275" s="172"/>
      <c r="K275" s="173"/>
      <c r="L275" s="172"/>
      <c r="M275" s="176"/>
      <c r="N275" s="173"/>
      <c r="O275" s="9" t="s">
        <v>155</v>
      </c>
      <c r="P275" s="111"/>
      <c r="Q275" s="30"/>
      <c r="R275" s="9" t="str">
        <f t="shared" si="279"/>
        <v/>
      </c>
      <c r="S275" s="30"/>
      <c r="T275" s="9" t="str">
        <f t="shared" si="280"/>
        <v/>
      </c>
      <c r="U275" s="82"/>
      <c r="V275" s="156"/>
      <c r="W275" s="157"/>
      <c r="AC275" s="91"/>
      <c r="AD275" s="1" t="str">
        <f>IF($P275="","0",VLOOKUP($P275,登録データ!$Q$4:$R$19,2,FALSE))</f>
        <v>0</v>
      </c>
      <c r="AE275" s="1" t="str">
        <f t="shared" si="281"/>
        <v>00</v>
      </c>
      <c r="AF275" s="1" t="str">
        <f t="shared" si="282"/>
        <v/>
      </c>
      <c r="AG275" s="1" t="str">
        <f t="shared" si="273"/>
        <v>000000</v>
      </c>
      <c r="AH275" s="1" t="str">
        <f t="shared" si="274"/>
        <v/>
      </c>
      <c r="AI275" s="1" t="str">
        <f t="shared" si="283"/>
        <v/>
      </c>
      <c r="AJ275" s="219"/>
      <c r="AK275" s="219"/>
      <c r="AM275" s="76"/>
      <c r="AN275" s="76"/>
      <c r="AO275" s="76"/>
      <c r="AP275" s="76"/>
      <c r="AR275" s="76"/>
      <c r="AS275" s="76"/>
      <c r="AT275" s="76"/>
      <c r="AU275" s="76"/>
    </row>
    <row r="276" spans="2:47" ht="19.5" thickTop="1">
      <c r="B276" s="209">
        <v>86</v>
      </c>
      <c r="C276" s="164"/>
      <c r="D276" s="168"/>
      <c r="E276" s="174"/>
      <c r="F276" s="169"/>
      <c r="G276" s="168"/>
      <c r="H276" s="174"/>
      <c r="I276" s="169"/>
      <c r="J276" s="168"/>
      <c r="K276" s="169"/>
      <c r="L276" s="168"/>
      <c r="M276" s="174"/>
      <c r="N276" s="169"/>
      <c r="O276" s="20" t="s">
        <v>153</v>
      </c>
      <c r="P276" s="54"/>
      <c r="Q276" s="29"/>
      <c r="R276" s="20" t="str">
        <f t="shared" si="279"/>
        <v/>
      </c>
      <c r="S276" s="29"/>
      <c r="T276" s="20" t="str">
        <f t="shared" si="280"/>
        <v/>
      </c>
      <c r="U276" s="81"/>
      <c r="V276" s="156"/>
      <c r="W276" s="157"/>
      <c r="AC276" s="91"/>
      <c r="AD276" s="1" t="str">
        <f>IF($P276="","0",VLOOKUP($P276,登録データ!$Q$4:$R$19,2,FALSE))</f>
        <v>0</v>
      </c>
      <c r="AE276" s="1" t="str">
        <f t="shared" si="281"/>
        <v>00</v>
      </c>
      <c r="AF276" s="1" t="str">
        <f t="shared" si="282"/>
        <v/>
      </c>
      <c r="AG276" s="1" t="str">
        <f t="shared" si="273"/>
        <v>000000</v>
      </c>
      <c r="AH276" s="1" t="str">
        <f t="shared" si="274"/>
        <v/>
      </c>
      <c r="AI276" s="1" t="str">
        <f t="shared" si="283"/>
        <v/>
      </c>
      <c r="AJ276" s="219" t="str">
        <f>IF($C276="","",IF($C276="@",0,IF(COUNTIF($C$21:$C$620,$C276)=1,0,1)))</f>
        <v/>
      </c>
      <c r="AK276" s="219" t="str">
        <f>IF($L276="","",IF(OR($L276="北海道",$L276="東京都",$L276="大阪府",$L276="京都府",RIGHT($L276,1)="県"),0,1))</f>
        <v/>
      </c>
      <c r="AM276" s="76" t="str">
        <f>IF(AN276="","",RANK(AN276,$AN$21:$AN$600,1))</f>
        <v/>
      </c>
      <c r="AN276" s="76" t="str">
        <f>IF(V276="","",C276)</f>
        <v/>
      </c>
      <c r="AO276" s="1" t="str">
        <f>IF(AP276="","",RANK(AP276,$AP$21:$AP$600,1))</f>
        <v/>
      </c>
      <c r="AP276" s="76" t="str">
        <f>IF(W276="","",C276)</f>
        <v/>
      </c>
      <c r="AR276" s="76" t="str">
        <f t="shared" ref="AR276" si="364">IF(C276="","",G278)</f>
        <v/>
      </c>
      <c r="AS276" s="76" t="str">
        <f t="shared" ref="AS276" si="365">RIGHT(C276,3)</f>
        <v/>
      </c>
      <c r="AT276" s="76" t="str">
        <f t="shared" ref="AT276" si="366">IF(C276="","",RIGHT("00"&amp;AS276,3))</f>
        <v/>
      </c>
      <c r="AU276" s="76" t="str">
        <f t="shared" ref="AU276" si="367">CONCATENATE(AR276,AT276)</f>
        <v/>
      </c>
    </row>
    <row r="277" spans="2:47">
      <c r="B277" s="125"/>
      <c r="C277" s="165"/>
      <c r="D277" s="170"/>
      <c r="E277" s="175"/>
      <c r="F277" s="171"/>
      <c r="G277" s="213"/>
      <c r="H277" s="214"/>
      <c r="I277" s="215"/>
      <c r="J277" s="170"/>
      <c r="K277" s="171"/>
      <c r="L277" s="170"/>
      <c r="M277" s="175"/>
      <c r="N277" s="171"/>
      <c r="O277" s="48" t="s">
        <v>154</v>
      </c>
      <c r="P277" s="27"/>
      <c r="Q277" s="45"/>
      <c r="R277" s="48" t="str">
        <f t="shared" si="279"/>
        <v/>
      </c>
      <c r="S277" s="45"/>
      <c r="T277" s="48" t="str">
        <f t="shared" si="280"/>
        <v/>
      </c>
      <c r="U277" s="73"/>
      <c r="V277" s="156"/>
      <c r="W277" s="157"/>
      <c r="AC277" s="91"/>
      <c r="AD277" s="1" t="str">
        <f>IF($P277="","0",VLOOKUP($P277,登録データ!$Q$4:$R$19,2,FALSE))</f>
        <v>0</v>
      </c>
      <c r="AE277" s="1" t="str">
        <f t="shared" si="281"/>
        <v>00</v>
      </c>
      <c r="AF277" s="1" t="str">
        <f t="shared" si="282"/>
        <v/>
      </c>
      <c r="AG277" s="1" t="str">
        <f t="shared" ref="AG277:AG340" si="368">IF($AF277=2,IF($S277="","0000",CONCATENATE(RIGHT($S277+100,2),$AE277)),IF($S277="","000000",CONCATENATE(RIGHT($Q277+100,2),RIGHT($S277+100,2),$AE277)))</f>
        <v>000000</v>
      </c>
      <c r="AH277" s="1" t="str">
        <f t="shared" ref="AH277:AH340" si="369">IF($P277="","",CONCATENATE($AD277," ",IF($AF277=1,RIGHT($AG277+10000000,7),RIGHT($AG277+100000,5))))</f>
        <v/>
      </c>
      <c r="AI277" s="1" t="str">
        <f t="shared" si="283"/>
        <v/>
      </c>
      <c r="AJ277" s="219"/>
      <c r="AK277" s="219"/>
      <c r="AM277" s="76"/>
      <c r="AN277" s="76"/>
      <c r="AO277" s="76"/>
      <c r="AP277" s="76"/>
      <c r="AR277" s="76"/>
      <c r="AS277" s="76"/>
      <c r="AT277" s="76"/>
      <c r="AU277" s="76"/>
    </row>
    <row r="278" spans="2:47" ht="19.5" thickBot="1">
      <c r="B278" s="210"/>
      <c r="C278" s="166"/>
      <c r="D278" s="172"/>
      <c r="E278" s="176"/>
      <c r="F278" s="173"/>
      <c r="G278" s="216"/>
      <c r="H278" s="217"/>
      <c r="I278" s="218"/>
      <c r="J278" s="172"/>
      <c r="K278" s="173"/>
      <c r="L278" s="172"/>
      <c r="M278" s="176"/>
      <c r="N278" s="173"/>
      <c r="O278" s="9" t="s">
        <v>155</v>
      </c>
      <c r="P278" s="111"/>
      <c r="Q278" s="30"/>
      <c r="R278" s="9" t="str">
        <f t="shared" ref="R278:R341" si="370">IF($P278="","",IF(OR(RIGHT($P278,1)="m",RIGHT($P278,1)="H"),"分",""))</f>
        <v/>
      </c>
      <c r="S278" s="30"/>
      <c r="T278" s="9" t="str">
        <f t="shared" ref="T278:T341" si="371">IF($P278="","",IF(OR(RIGHT($P278,1)="m",RIGHT($P278,1)="H"),"秒","m"))</f>
        <v/>
      </c>
      <c r="U278" s="82"/>
      <c r="V278" s="156"/>
      <c r="W278" s="157"/>
      <c r="AC278" s="91"/>
      <c r="AD278" s="1" t="str">
        <f>IF($P278="","0",VLOOKUP($P278,登録データ!$Q$4:$R$19,2,FALSE))</f>
        <v>0</v>
      </c>
      <c r="AE278" s="1" t="str">
        <f t="shared" ref="AE278:AE341" si="372">IF($U278="","00",IF(LEN($U278)=1,$U278*10,$U278))</f>
        <v>00</v>
      </c>
      <c r="AF278" s="1" t="str">
        <f t="shared" ref="AF278:AF341" si="373">IF($P278="","",IF(OR(RIGHT($P278,1)="m",RIGHT($P278,1)="H"),1,2))</f>
        <v/>
      </c>
      <c r="AG278" s="1" t="str">
        <f t="shared" si="368"/>
        <v>000000</v>
      </c>
      <c r="AH278" s="1" t="str">
        <f t="shared" si="369"/>
        <v/>
      </c>
      <c r="AI278" s="1" t="str">
        <f t="shared" ref="AI278:AI341" si="374">IF($S278="","",IF(OR(VALUE($S278)&lt;60,$T278="m"),0,1))</f>
        <v/>
      </c>
      <c r="AJ278" s="219"/>
      <c r="AK278" s="219"/>
      <c r="AM278" s="76"/>
      <c r="AN278" s="76"/>
      <c r="AO278" s="76"/>
      <c r="AP278" s="76"/>
      <c r="AR278" s="76"/>
      <c r="AS278" s="76"/>
      <c r="AT278" s="76"/>
      <c r="AU278" s="76"/>
    </row>
    <row r="279" spans="2:47" ht="19.5" thickTop="1">
      <c r="B279" s="209">
        <v>87</v>
      </c>
      <c r="C279" s="164"/>
      <c r="D279" s="168"/>
      <c r="E279" s="174"/>
      <c r="F279" s="169"/>
      <c r="G279" s="168"/>
      <c r="H279" s="174"/>
      <c r="I279" s="169"/>
      <c r="J279" s="168"/>
      <c r="K279" s="169"/>
      <c r="L279" s="168"/>
      <c r="M279" s="174"/>
      <c r="N279" s="169"/>
      <c r="O279" s="20" t="s">
        <v>153</v>
      </c>
      <c r="P279" s="54"/>
      <c r="Q279" s="29"/>
      <c r="R279" s="20" t="str">
        <f t="shared" si="370"/>
        <v/>
      </c>
      <c r="S279" s="29"/>
      <c r="T279" s="20" t="str">
        <f t="shared" si="371"/>
        <v/>
      </c>
      <c r="U279" s="81"/>
      <c r="V279" s="156"/>
      <c r="W279" s="157"/>
      <c r="AC279" s="91"/>
      <c r="AD279" s="1" t="str">
        <f>IF($P279="","0",VLOOKUP($P279,登録データ!$Q$4:$R$19,2,FALSE))</f>
        <v>0</v>
      </c>
      <c r="AE279" s="1" t="str">
        <f t="shared" si="372"/>
        <v>00</v>
      </c>
      <c r="AF279" s="1" t="str">
        <f t="shared" si="373"/>
        <v/>
      </c>
      <c r="AG279" s="1" t="str">
        <f t="shared" si="368"/>
        <v>000000</v>
      </c>
      <c r="AH279" s="1" t="str">
        <f t="shared" si="369"/>
        <v/>
      </c>
      <c r="AI279" s="1" t="str">
        <f t="shared" si="374"/>
        <v/>
      </c>
      <c r="AJ279" s="219" t="str">
        <f>IF($C279="","",IF($C279="@",0,IF(COUNTIF($C$21:$C$620,$C279)=1,0,1)))</f>
        <v/>
      </c>
      <c r="AK279" s="219" t="str">
        <f>IF($L279="","",IF(OR($L279="北海道",$L279="東京都",$L279="大阪府",$L279="京都府",RIGHT($L279,1)="県"),0,1))</f>
        <v/>
      </c>
      <c r="AM279" s="76" t="str">
        <f>IF(AN279="","",RANK(AN279,$AN$21:$AN$600,1))</f>
        <v/>
      </c>
      <c r="AN279" s="76" t="str">
        <f>IF(V279="","",C279)</f>
        <v/>
      </c>
      <c r="AO279" s="1" t="str">
        <f>IF(AP279="","",RANK(AP279,$AP$21:$AP$600,1))</f>
        <v/>
      </c>
      <c r="AP279" s="76" t="str">
        <f>IF(W279="","",C279)</f>
        <v/>
      </c>
      <c r="AR279" s="76" t="str">
        <f t="shared" ref="AR279" si="375">IF(C279="","",G281)</f>
        <v/>
      </c>
      <c r="AS279" s="76" t="str">
        <f t="shared" ref="AS279" si="376">RIGHT(C279,3)</f>
        <v/>
      </c>
      <c r="AT279" s="76" t="str">
        <f t="shared" ref="AT279" si="377">IF(C279="","",RIGHT("00"&amp;AS279,3))</f>
        <v/>
      </c>
      <c r="AU279" s="76" t="str">
        <f t="shared" ref="AU279" si="378">CONCATENATE(AR279,AT279)</f>
        <v/>
      </c>
    </row>
    <row r="280" spans="2:47">
      <c r="B280" s="125"/>
      <c r="C280" s="165"/>
      <c r="D280" s="170"/>
      <c r="E280" s="175"/>
      <c r="F280" s="171"/>
      <c r="G280" s="213"/>
      <c r="H280" s="214"/>
      <c r="I280" s="215"/>
      <c r="J280" s="170"/>
      <c r="K280" s="171"/>
      <c r="L280" s="170"/>
      <c r="M280" s="175"/>
      <c r="N280" s="171"/>
      <c r="O280" s="48" t="s">
        <v>154</v>
      </c>
      <c r="P280" s="27"/>
      <c r="Q280" s="45"/>
      <c r="R280" s="48" t="str">
        <f t="shared" si="370"/>
        <v/>
      </c>
      <c r="S280" s="45"/>
      <c r="T280" s="48" t="str">
        <f t="shared" si="371"/>
        <v/>
      </c>
      <c r="U280" s="73"/>
      <c r="V280" s="156"/>
      <c r="W280" s="157"/>
      <c r="AC280" s="91"/>
      <c r="AD280" s="1" t="str">
        <f>IF($P280="","0",VLOOKUP($P280,登録データ!$Q$4:$R$19,2,FALSE))</f>
        <v>0</v>
      </c>
      <c r="AE280" s="1" t="str">
        <f t="shared" si="372"/>
        <v>00</v>
      </c>
      <c r="AF280" s="1" t="str">
        <f t="shared" si="373"/>
        <v/>
      </c>
      <c r="AG280" s="1" t="str">
        <f t="shared" si="368"/>
        <v>000000</v>
      </c>
      <c r="AH280" s="1" t="str">
        <f t="shared" si="369"/>
        <v/>
      </c>
      <c r="AI280" s="1" t="str">
        <f t="shared" si="374"/>
        <v/>
      </c>
      <c r="AJ280" s="219"/>
      <c r="AK280" s="219"/>
      <c r="AM280" s="76"/>
      <c r="AN280" s="76"/>
      <c r="AO280" s="76"/>
      <c r="AP280" s="76"/>
      <c r="AR280" s="76"/>
      <c r="AS280" s="76"/>
      <c r="AT280" s="76"/>
      <c r="AU280" s="76"/>
    </row>
    <row r="281" spans="2:47" ht="19.5" thickBot="1">
      <c r="B281" s="210"/>
      <c r="C281" s="166"/>
      <c r="D281" s="172"/>
      <c r="E281" s="176"/>
      <c r="F281" s="173"/>
      <c r="G281" s="216"/>
      <c r="H281" s="217"/>
      <c r="I281" s="218"/>
      <c r="J281" s="172"/>
      <c r="K281" s="173"/>
      <c r="L281" s="172"/>
      <c r="M281" s="176"/>
      <c r="N281" s="173"/>
      <c r="O281" s="9" t="s">
        <v>155</v>
      </c>
      <c r="P281" s="111"/>
      <c r="Q281" s="30"/>
      <c r="R281" s="9" t="str">
        <f t="shared" si="370"/>
        <v/>
      </c>
      <c r="S281" s="30"/>
      <c r="T281" s="9" t="str">
        <f t="shared" si="371"/>
        <v/>
      </c>
      <c r="U281" s="82"/>
      <c r="V281" s="156"/>
      <c r="W281" s="157"/>
      <c r="AC281" s="91"/>
      <c r="AD281" s="1" t="str">
        <f>IF($P281="","0",VLOOKUP($P281,登録データ!$Q$4:$R$19,2,FALSE))</f>
        <v>0</v>
      </c>
      <c r="AE281" s="1" t="str">
        <f t="shared" si="372"/>
        <v>00</v>
      </c>
      <c r="AF281" s="1" t="str">
        <f t="shared" si="373"/>
        <v/>
      </c>
      <c r="AG281" s="1" t="str">
        <f t="shared" si="368"/>
        <v>000000</v>
      </c>
      <c r="AH281" s="1" t="str">
        <f t="shared" si="369"/>
        <v/>
      </c>
      <c r="AI281" s="1" t="str">
        <f t="shared" si="374"/>
        <v/>
      </c>
      <c r="AJ281" s="219"/>
      <c r="AK281" s="219"/>
      <c r="AM281" s="76"/>
      <c r="AN281" s="76"/>
      <c r="AO281" s="76"/>
      <c r="AP281" s="76"/>
      <c r="AR281" s="76"/>
      <c r="AS281" s="76"/>
      <c r="AT281" s="76"/>
      <c r="AU281" s="76"/>
    </row>
    <row r="282" spans="2:47" ht="19.5" thickTop="1">
      <c r="B282" s="209">
        <v>88</v>
      </c>
      <c r="C282" s="164"/>
      <c r="D282" s="168"/>
      <c r="E282" s="174"/>
      <c r="F282" s="169"/>
      <c r="G282" s="168"/>
      <c r="H282" s="174"/>
      <c r="I282" s="169"/>
      <c r="J282" s="168"/>
      <c r="K282" s="169"/>
      <c r="L282" s="168"/>
      <c r="M282" s="174"/>
      <c r="N282" s="169"/>
      <c r="O282" s="20" t="s">
        <v>153</v>
      </c>
      <c r="P282" s="54"/>
      <c r="Q282" s="29"/>
      <c r="R282" s="20" t="str">
        <f t="shared" si="370"/>
        <v/>
      </c>
      <c r="S282" s="29"/>
      <c r="T282" s="20" t="str">
        <f t="shared" si="371"/>
        <v/>
      </c>
      <c r="U282" s="81"/>
      <c r="V282" s="156"/>
      <c r="W282" s="157"/>
      <c r="AC282" s="91"/>
      <c r="AD282" s="1" t="str">
        <f>IF($P282="","0",VLOOKUP($P282,登録データ!$Q$4:$R$19,2,FALSE))</f>
        <v>0</v>
      </c>
      <c r="AE282" s="1" t="str">
        <f t="shared" si="372"/>
        <v>00</v>
      </c>
      <c r="AF282" s="1" t="str">
        <f t="shared" si="373"/>
        <v/>
      </c>
      <c r="AG282" s="1" t="str">
        <f t="shared" si="368"/>
        <v>000000</v>
      </c>
      <c r="AH282" s="1" t="str">
        <f t="shared" si="369"/>
        <v/>
      </c>
      <c r="AI282" s="1" t="str">
        <f t="shared" si="374"/>
        <v/>
      </c>
      <c r="AJ282" s="219" t="str">
        <f>IF($C282="","",IF($C282="@",0,IF(COUNTIF($C$21:$C$620,$C282)=1,0,1)))</f>
        <v/>
      </c>
      <c r="AK282" s="219" t="str">
        <f>IF($L282="","",IF(OR($L282="北海道",$L282="東京都",$L282="大阪府",$L282="京都府",RIGHT($L282,1)="県"),0,1))</f>
        <v/>
      </c>
      <c r="AM282" s="76" t="str">
        <f>IF(AN282="","",RANK(AN282,$AN$21:$AN$600,1))</f>
        <v/>
      </c>
      <c r="AN282" s="76" t="str">
        <f>IF(V282="","",C282)</f>
        <v/>
      </c>
      <c r="AO282" s="1" t="str">
        <f>IF(AP282="","",RANK(AP282,$AP$21:$AP$600,1))</f>
        <v/>
      </c>
      <c r="AP282" s="76" t="str">
        <f>IF(W282="","",C282)</f>
        <v/>
      </c>
      <c r="AR282" s="76" t="str">
        <f t="shared" ref="AR282" si="379">IF(C282="","",G284)</f>
        <v/>
      </c>
      <c r="AS282" s="76" t="str">
        <f t="shared" ref="AS282" si="380">RIGHT(C282,3)</f>
        <v/>
      </c>
      <c r="AT282" s="76" t="str">
        <f t="shared" ref="AT282" si="381">IF(C282="","",RIGHT("00"&amp;AS282,3))</f>
        <v/>
      </c>
      <c r="AU282" s="76" t="str">
        <f t="shared" ref="AU282" si="382">CONCATENATE(AR282,AT282)</f>
        <v/>
      </c>
    </row>
    <row r="283" spans="2:47">
      <c r="B283" s="125"/>
      <c r="C283" s="165"/>
      <c r="D283" s="170"/>
      <c r="E283" s="175"/>
      <c r="F283" s="171"/>
      <c r="G283" s="213"/>
      <c r="H283" s="214"/>
      <c r="I283" s="215"/>
      <c r="J283" s="170"/>
      <c r="K283" s="171"/>
      <c r="L283" s="170"/>
      <c r="M283" s="175"/>
      <c r="N283" s="171"/>
      <c r="O283" s="48" t="s">
        <v>154</v>
      </c>
      <c r="P283" s="27"/>
      <c r="Q283" s="45"/>
      <c r="R283" s="48" t="str">
        <f t="shared" si="370"/>
        <v/>
      </c>
      <c r="S283" s="45"/>
      <c r="T283" s="48" t="str">
        <f t="shared" si="371"/>
        <v/>
      </c>
      <c r="U283" s="73"/>
      <c r="V283" s="156"/>
      <c r="W283" s="157"/>
      <c r="AC283" s="91"/>
      <c r="AD283" s="1" t="str">
        <f>IF($P283="","0",VLOOKUP($P283,登録データ!$Q$4:$R$19,2,FALSE))</f>
        <v>0</v>
      </c>
      <c r="AE283" s="1" t="str">
        <f t="shared" si="372"/>
        <v>00</v>
      </c>
      <c r="AF283" s="1" t="str">
        <f t="shared" si="373"/>
        <v/>
      </c>
      <c r="AG283" s="1" t="str">
        <f t="shared" si="368"/>
        <v>000000</v>
      </c>
      <c r="AH283" s="1" t="str">
        <f t="shared" si="369"/>
        <v/>
      </c>
      <c r="AI283" s="1" t="str">
        <f t="shared" si="374"/>
        <v/>
      </c>
      <c r="AJ283" s="219"/>
      <c r="AK283" s="219"/>
      <c r="AM283" s="76"/>
      <c r="AN283" s="76"/>
      <c r="AO283" s="76"/>
      <c r="AP283" s="76"/>
      <c r="AR283" s="76"/>
      <c r="AS283" s="76"/>
      <c r="AT283" s="76"/>
      <c r="AU283" s="76"/>
    </row>
    <row r="284" spans="2:47" ht="19.5" thickBot="1">
      <c r="B284" s="210"/>
      <c r="C284" s="166"/>
      <c r="D284" s="172"/>
      <c r="E284" s="176"/>
      <c r="F284" s="173"/>
      <c r="G284" s="216"/>
      <c r="H284" s="217"/>
      <c r="I284" s="218"/>
      <c r="J284" s="172"/>
      <c r="K284" s="173"/>
      <c r="L284" s="172"/>
      <c r="M284" s="176"/>
      <c r="N284" s="173"/>
      <c r="O284" s="9" t="s">
        <v>155</v>
      </c>
      <c r="P284" s="111"/>
      <c r="Q284" s="30"/>
      <c r="R284" s="9" t="str">
        <f t="shared" si="370"/>
        <v/>
      </c>
      <c r="S284" s="30"/>
      <c r="T284" s="9" t="str">
        <f t="shared" si="371"/>
        <v/>
      </c>
      <c r="U284" s="82"/>
      <c r="V284" s="156"/>
      <c r="W284" s="157"/>
      <c r="AC284" s="91"/>
      <c r="AD284" s="1" t="str">
        <f>IF($P284="","0",VLOOKUP($P284,登録データ!$Q$4:$R$19,2,FALSE))</f>
        <v>0</v>
      </c>
      <c r="AE284" s="1" t="str">
        <f t="shared" si="372"/>
        <v>00</v>
      </c>
      <c r="AF284" s="1" t="str">
        <f t="shared" si="373"/>
        <v/>
      </c>
      <c r="AG284" s="1" t="str">
        <f t="shared" si="368"/>
        <v>000000</v>
      </c>
      <c r="AH284" s="1" t="str">
        <f t="shared" si="369"/>
        <v/>
      </c>
      <c r="AI284" s="1" t="str">
        <f t="shared" si="374"/>
        <v/>
      </c>
      <c r="AJ284" s="219"/>
      <c r="AK284" s="219"/>
      <c r="AM284" s="76"/>
      <c r="AN284" s="76"/>
      <c r="AO284" s="76"/>
      <c r="AP284" s="76"/>
      <c r="AR284" s="76"/>
      <c r="AS284" s="76"/>
      <c r="AT284" s="76"/>
      <c r="AU284" s="76"/>
    </row>
    <row r="285" spans="2:47" ht="19.5" thickTop="1">
      <c r="B285" s="209">
        <v>89</v>
      </c>
      <c r="C285" s="164"/>
      <c r="D285" s="168"/>
      <c r="E285" s="174"/>
      <c r="F285" s="169"/>
      <c r="G285" s="168"/>
      <c r="H285" s="174"/>
      <c r="I285" s="169"/>
      <c r="J285" s="168"/>
      <c r="K285" s="169"/>
      <c r="L285" s="168"/>
      <c r="M285" s="174"/>
      <c r="N285" s="169"/>
      <c r="O285" s="20" t="s">
        <v>153</v>
      </c>
      <c r="P285" s="54"/>
      <c r="Q285" s="29"/>
      <c r="R285" s="20" t="str">
        <f t="shared" si="370"/>
        <v/>
      </c>
      <c r="S285" s="29"/>
      <c r="T285" s="20" t="str">
        <f t="shared" si="371"/>
        <v/>
      </c>
      <c r="U285" s="81"/>
      <c r="V285" s="156"/>
      <c r="W285" s="157"/>
      <c r="AC285" s="91"/>
      <c r="AD285" s="1" t="str">
        <f>IF($P285="","0",VLOOKUP($P285,登録データ!$Q$4:$R$19,2,FALSE))</f>
        <v>0</v>
      </c>
      <c r="AE285" s="1" t="str">
        <f t="shared" si="372"/>
        <v>00</v>
      </c>
      <c r="AF285" s="1" t="str">
        <f t="shared" si="373"/>
        <v/>
      </c>
      <c r="AG285" s="1" t="str">
        <f t="shared" si="368"/>
        <v>000000</v>
      </c>
      <c r="AH285" s="1" t="str">
        <f t="shared" si="369"/>
        <v/>
      </c>
      <c r="AI285" s="1" t="str">
        <f t="shared" si="374"/>
        <v/>
      </c>
      <c r="AJ285" s="219" t="str">
        <f>IF($C285="","",IF($C285="@",0,IF(COUNTIF($C$21:$C$620,$C285)=1,0,1)))</f>
        <v/>
      </c>
      <c r="AK285" s="219" t="str">
        <f>IF($L285="","",IF(OR($L285="北海道",$L285="東京都",$L285="大阪府",$L285="京都府",RIGHT($L285,1)="県"),0,1))</f>
        <v/>
      </c>
      <c r="AM285" s="76" t="str">
        <f>IF(AN285="","",RANK(AN285,$AN$21:$AN$600,1))</f>
        <v/>
      </c>
      <c r="AN285" s="76" t="str">
        <f>IF(V285="","",C285)</f>
        <v/>
      </c>
      <c r="AO285" s="1" t="str">
        <f>IF(AP285="","",RANK(AP285,$AP$21:$AP$600,1))</f>
        <v/>
      </c>
      <c r="AP285" s="76" t="str">
        <f>IF(W285="","",C285)</f>
        <v/>
      </c>
      <c r="AR285" s="76" t="str">
        <f t="shared" ref="AR285" si="383">IF(C285="","",G287)</f>
        <v/>
      </c>
      <c r="AS285" s="76" t="str">
        <f t="shared" ref="AS285" si="384">RIGHT(C285,3)</f>
        <v/>
      </c>
      <c r="AT285" s="76" t="str">
        <f t="shared" ref="AT285" si="385">IF(C285="","",RIGHT("00"&amp;AS285,3))</f>
        <v/>
      </c>
      <c r="AU285" s="76" t="str">
        <f t="shared" ref="AU285" si="386">CONCATENATE(AR285,AT285)</f>
        <v/>
      </c>
    </row>
    <row r="286" spans="2:47">
      <c r="B286" s="125"/>
      <c r="C286" s="165"/>
      <c r="D286" s="170"/>
      <c r="E286" s="175"/>
      <c r="F286" s="171"/>
      <c r="G286" s="213"/>
      <c r="H286" s="214"/>
      <c r="I286" s="215"/>
      <c r="J286" s="170"/>
      <c r="K286" s="171"/>
      <c r="L286" s="170"/>
      <c r="M286" s="175"/>
      <c r="N286" s="171"/>
      <c r="O286" s="48" t="s">
        <v>154</v>
      </c>
      <c r="P286" s="27"/>
      <c r="Q286" s="45"/>
      <c r="R286" s="48" t="str">
        <f t="shared" si="370"/>
        <v/>
      </c>
      <c r="S286" s="45"/>
      <c r="T286" s="48" t="str">
        <f t="shared" si="371"/>
        <v/>
      </c>
      <c r="U286" s="73"/>
      <c r="V286" s="156"/>
      <c r="W286" s="157"/>
      <c r="AC286" s="91"/>
      <c r="AD286" s="1" t="str">
        <f>IF($P286="","0",VLOOKUP($P286,登録データ!$Q$4:$R$19,2,FALSE))</f>
        <v>0</v>
      </c>
      <c r="AE286" s="1" t="str">
        <f t="shared" si="372"/>
        <v>00</v>
      </c>
      <c r="AF286" s="1" t="str">
        <f t="shared" si="373"/>
        <v/>
      </c>
      <c r="AG286" s="1" t="str">
        <f t="shared" si="368"/>
        <v>000000</v>
      </c>
      <c r="AH286" s="1" t="str">
        <f t="shared" si="369"/>
        <v/>
      </c>
      <c r="AI286" s="1" t="str">
        <f t="shared" si="374"/>
        <v/>
      </c>
      <c r="AJ286" s="219"/>
      <c r="AK286" s="219"/>
      <c r="AM286" s="76"/>
      <c r="AN286" s="76"/>
      <c r="AO286" s="76"/>
      <c r="AP286" s="76"/>
      <c r="AR286" s="76"/>
      <c r="AS286" s="76"/>
      <c r="AT286" s="76"/>
      <c r="AU286" s="76"/>
    </row>
    <row r="287" spans="2:47" ht="19.5" thickBot="1">
      <c r="B287" s="210"/>
      <c r="C287" s="166"/>
      <c r="D287" s="172"/>
      <c r="E287" s="176"/>
      <c r="F287" s="173"/>
      <c r="G287" s="216"/>
      <c r="H287" s="217"/>
      <c r="I287" s="218"/>
      <c r="J287" s="172"/>
      <c r="K287" s="173"/>
      <c r="L287" s="172"/>
      <c r="M287" s="176"/>
      <c r="N287" s="173"/>
      <c r="O287" s="9" t="s">
        <v>155</v>
      </c>
      <c r="P287" s="111"/>
      <c r="Q287" s="30"/>
      <c r="R287" s="9" t="str">
        <f t="shared" si="370"/>
        <v/>
      </c>
      <c r="S287" s="30"/>
      <c r="T287" s="9" t="str">
        <f t="shared" si="371"/>
        <v/>
      </c>
      <c r="U287" s="82"/>
      <c r="V287" s="156"/>
      <c r="W287" s="157"/>
      <c r="AC287" s="91"/>
      <c r="AD287" s="1" t="str">
        <f>IF($P287="","0",VLOOKUP($P287,登録データ!$Q$4:$R$19,2,FALSE))</f>
        <v>0</v>
      </c>
      <c r="AE287" s="1" t="str">
        <f t="shared" si="372"/>
        <v>00</v>
      </c>
      <c r="AF287" s="1" t="str">
        <f t="shared" si="373"/>
        <v/>
      </c>
      <c r="AG287" s="1" t="str">
        <f t="shared" si="368"/>
        <v>000000</v>
      </c>
      <c r="AH287" s="1" t="str">
        <f t="shared" si="369"/>
        <v/>
      </c>
      <c r="AI287" s="1" t="str">
        <f t="shared" si="374"/>
        <v/>
      </c>
      <c r="AJ287" s="219"/>
      <c r="AK287" s="219"/>
      <c r="AM287" s="76"/>
      <c r="AN287" s="76"/>
      <c r="AO287" s="76"/>
      <c r="AP287" s="76"/>
      <c r="AR287" s="76"/>
      <c r="AS287" s="76"/>
      <c r="AT287" s="76"/>
      <c r="AU287" s="76"/>
    </row>
    <row r="288" spans="2:47" ht="19.5" thickTop="1">
      <c r="B288" s="209">
        <v>90</v>
      </c>
      <c r="C288" s="164"/>
      <c r="D288" s="168"/>
      <c r="E288" s="174"/>
      <c r="F288" s="169"/>
      <c r="G288" s="168"/>
      <c r="H288" s="174"/>
      <c r="I288" s="169"/>
      <c r="J288" s="168"/>
      <c r="K288" s="169"/>
      <c r="L288" s="168"/>
      <c r="M288" s="174"/>
      <c r="N288" s="169"/>
      <c r="O288" s="20" t="s">
        <v>153</v>
      </c>
      <c r="P288" s="54"/>
      <c r="Q288" s="29"/>
      <c r="R288" s="20" t="str">
        <f t="shared" si="370"/>
        <v/>
      </c>
      <c r="S288" s="29"/>
      <c r="T288" s="20" t="str">
        <f t="shared" si="371"/>
        <v/>
      </c>
      <c r="U288" s="81"/>
      <c r="V288" s="156"/>
      <c r="W288" s="157"/>
      <c r="AC288" s="91"/>
      <c r="AD288" s="1" t="str">
        <f>IF($P288="","0",VLOOKUP($P288,登録データ!$Q$4:$R$19,2,FALSE))</f>
        <v>0</v>
      </c>
      <c r="AE288" s="1" t="str">
        <f t="shared" si="372"/>
        <v>00</v>
      </c>
      <c r="AF288" s="1" t="str">
        <f t="shared" si="373"/>
        <v/>
      </c>
      <c r="AG288" s="1" t="str">
        <f t="shared" si="368"/>
        <v>000000</v>
      </c>
      <c r="AH288" s="1" t="str">
        <f t="shared" si="369"/>
        <v/>
      </c>
      <c r="AI288" s="1" t="str">
        <f t="shared" si="374"/>
        <v/>
      </c>
      <c r="AJ288" s="219" t="str">
        <f>IF($C288="","",IF($C288="@",0,IF(COUNTIF($C$21:$C$620,$C288)=1,0,1)))</f>
        <v/>
      </c>
      <c r="AK288" s="219" t="str">
        <f>IF($L288="","",IF(OR($L288="北海道",$L288="東京都",$L288="大阪府",$L288="京都府",RIGHT($L288,1)="県"),0,1))</f>
        <v/>
      </c>
      <c r="AM288" s="76" t="str">
        <f>IF(AN288="","",RANK(AN288,$AN$21:$AN$600,1))</f>
        <v/>
      </c>
      <c r="AN288" s="76" t="str">
        <f>IF(V288="","",C288)</f>
        <v/>
      </c>
      <c r="AO288" s="1" t="str">
        <f>IF(AP288="","",RANK(AP288,$AP$21:$AP$600,1))</f>
        <v/>
      </c>
      <c r="AP288" s="76" t="str">
        <f>IF(W288="","",C288)</f>
        <v/>
      </c>
      <c r="AR288" s="76" t="str">
        <f t="shared" ref="AR288" si="387">IF(C288="","",G290)</f>
        <v/>
      </c>
      <c r="AS288" s="76" t="str">
        <f t="shared" ref="AS288" si="388">RIGHT(C288,3)</f>
        <v/>
      </c>
      <c r="AT288" s="76" t="str">
        <f t="shared" ref="AT288" si="389">IF(C288="","",RIGHT("00"&amp;AS288,3))</f>
        <v/>
      </c>
      <c r="AU288" s="76" t="str">
        <f t="shared" ref="AU288" si="390">CONCATENATE(AR288,AT288)</f>
        <v/>
      </c>
    </row>
    <row r="289" spans="2:47">
      <c r="B289" s="125"/>
      <c r="C289" s="165"/>
      <c r="D289" s="170"/>
      <c r="E289" s="175"/>
      <c r="F289" s="171"/>
      <c r="G289" s="213"/>
      <c r="H289" s="214"/>
      <c r="I289" s="215"/>
      <c r="J289" s="170"/>
      <c r="K289" s="171"/>
      <c r="L289" s="170"/>
      <c r="M289" s="175"/>
      <c r="N289" s="171"/>
      <c r="O289" s="48" t="s">
        <v>154</v>
      </c>
      <c r="P289" s="27"/>
      <c r="Q289" s="45"/>
      <c r="R289" s="48" t="str">
        <f t="shared" si="370"/>
        <v/>
      </c>
      <c r="S289" s="45"/>
      <c r="T289" s="48" t="str">
        <f t="shared" si="371"/>
        <v/>
      </c>
      <c r="U289" s="73"/>
      <c r="V289" s="156"/>
      <c r="W289" s="157"/>
      <c r="AC289" s="91"/>
      <c r="AD289" s="1" t="str">
        <f>IF($P289="","0",VLOOKUP($P289,登録データ!$Q$4:$R$19,2,FALSE))</f>
        <v>0</v>
      </c>
      <c r="AE289" s="1" t="str">
        <f t="shared" si="372"/>
        <v>00</v>
      </c>
      <c r="AF289" s="1" t="str">
        <f t="shared" si="373"/>
        <v/>
      </c>
      <c r="AG289" s="1" t="str">
        <f t="shared" si="368"/>
        <v>000000</v>
      </c>
      <c r="AH289" s="1" t="str">
        <f t="shared" si="369"/>
        <v/>
      </c>
      <c r="AI289" s="1" t="str">
        <f t="shared" si="374"/>
        <v/>
      </c>
      <c r="AJ289" s="219"/>
      <c r="AK289" s="219"/>
      <c r="AM289" s="76"/>
      <c r="AN289" s="76"/>
      <c r="AO289" s="76"/>
      <c r="AP289" s="76"/>
      <c r="AR289" s="76"/>
      <c r="AS289" s="76"/>
      <c r="AT289" s="76"/>
      <c r="AU289" s="76"/>
    </row>
    <row r="290" spans="2:47" ht="19.5" thickBot="1">
      <c r="B290" s="210"/>
      <c r="C290" s="166"/>
      <c r="D290" s="172"/>
      <c r="E290" s="176"/>
      <c r="F290" s="173"/>
      <c r="G290" s="216"/>
      <c r="H290" s="217"/>
      <c r="I290" s="218"/>
      <c r="J290" s="172"/>
      <c r="K290" s="173"/>
      <c r="L290" s="172"/>
      <c r="M290" s="176"/>
      <c r="N290" s="173"/>
      <c r="O290" s="9" t="s">
        <v>155</v>
      </c>
      <c r="P290" s="111"/>
      <c r="Q290" s="30"/>
      <c r="R290" s="9" t="str">
        <f t="shared" si="370"/>
        <v/>
      </c>
      <c r="S290" s="30"/>
      <c r="T290" s="9" t="str">
        <f t="shared" si="371"/>
        <v/>
      </c>
      <c r="U290" s="82"/>
      <c r="V290" s="156"/>
      <c r="W290" s="157"/>
      <c r="AC290" s="91"/>
      <c r="AD290" s="1" t="str">
        <f>IF($P290="","0",VLOOKUP($P290,登録データ!$Q$4:$R$19,2,FALSE))</f>
        <v>0</v>
      </c>
      <c r="AE290" s="1" t="str">
        <f t="shared" si="372"/>
        <v>00</v>
      </c>
      <c r="AF290" s="1" t="str">
        <f t="shared" si="373"/>
        <v/>
      </c>
      <c r="AG290" s="1" t="str">
        <f t="shared" si="368"/>
        <v>000000</v>
      </c>
      <c r="AH290" s="1" t="str">
        <f t="shared" si="369"/>
        <v/>
      </c>
      <c r="AI290" s="1" t="str">
        <f t="shared" si="374"/>
        <v/>
      </c>
      <c r="AJ290" s="219"/>
      <c r="AK290" s="219"/>
      <c r="AM290" s="76"/>
      <c r="AN290" s="76"/>
      <c r="AO290" s="76"/>
      <c r="AP290" s="76"/>
      <c r="AR290" s="76"/>
      <c r="AS290" s="76"/>
      <c r="AT290" s="76"/>
      <c r="AU290" s="76"/>
    </row>
    <row r="291" spans="2:47" ht="19.5" thickTop="1">
      <c r="B291" s="209">
        <v>91</v>
      </c>
      <c r="C291" s="164"/>
      <c r="D291" s="168"/>
      <c r="E291" s="174"/>
      <c r="F291" s="169"/>
      <c r="G291" s="168"/>
      <c r="H291" s="174"/>
      <c r="I291" s="169"/>
      <c r="J291" s="168"/>
      <c r="K291" s="169"/>
      <c r="L291" s="168"/>
      <c r="M291" s="174"/>
      <c r="N291" s="169"/>
      <c r="O291" s="20" t="s">
        <v>153</v>
      </c>
      <c r="P291" s="54"/>
      <c r="Q291" s="29"/>
      <c r="R291" s="20" t="str">
        <f t="shared" si="370"/>
        <v/>
      </c>
      <c r="S291" s="29"/>
      <c r="T291" s="20" t="str">
        <f t="shared" si="371"/>
        <v/>
      </c>
      <c r="U291" s="81"/>
      <c r="V291" s="156"/>
      <c r="W291" s="157"/>
      <c r="AC291" s="91"/>
      <c r="AD291" s="1" t="str">
        <f>IF($P291="","0",VLOOKUP($P291,登録データ!$Q$4:$R$19,2,FALSE))</f>
        <v>0</v>
      </c>
      <c r="AE291" s="1" t="str">
        <f t="shared" si="372"/>
        <v>00</v>
      </c>
      <c r="AF291" s="1" t="str">
        <f t="shared" si="373"/>
        <v/>
      </c>
      <c r="AG291" s="1" t="str">
        <f t="shared" si="368"/>
        <v>000000</v>
      </c>
      <c r="AH291" s="1" t="str">
        <f t="shared" si="369"/>
        <v/>
      </c>
      <c r="AI291" s="1" t="str">
        <f t="shared" si="374"/>
        <v/>
      </c>
      <c r="AJ291" s="219" t="str">
        <f>IF($C291="","",IF($C291="@",0,IF(COUNTIF($C$21:$C$620,$C291)=1,0,1)))</f>
        <v/>
      </c>
      <c r="AK291" s="219" t="str">
        <f>IF($L291="","",IF(OR($L291="北海道",$L291="東京都",$L291="大阪府",$L291="京都府",RIGHT($L291,1)="県"),0,1))</f>
        <v/>
      </c>
      <c r="AM291" s="76" t="str">
        <f>IF(AN291="","",RANK(AN291,$AN$21:$AN$600,1))</f>
        <v/>
      </c>
      <c r="AN291" s="76" t="str">
        <f>IF(V291="","",C291)</f>
        <v/>
      </c>
      <c r="AO291" s="1" t="str">
        <f>IF(AP291="","",RANK(AP291,$AP$21:$AP$600,1))</f>
        <v/>
      </c>
      <c r="AP291" s="76" t="str">
        <f>IF(W291="","",C291)</f>
        <v/>
      </c>
      <c r="AR291" s="76" t="str">
        <f t="shared" ref="AR291" si="391">IF(C291="","",G293)</f>
        <v/>
      </c>
      <c r="AS291" s="76" t="str">
        <f t="shared" ref="AS291" si="392">RIGHT(C291,3)</f>
        <v/>
      </c>
      <c r="AT291" s="76" t="str">
        <f t="shared" ref="AT291" si="393">IF(C291="","",RIGHT("00"&amp;AS291,3))</f>
        <v/>
      </c>
      <c r="AU291" s="76" t="str">
        <f t="shared" ref="AU291" si="394">CONCATENATE(AR291,AT291)</f>
        <v/>
      </c>
    </row>
    <row r="292" spans="2:47">
      <c r="B292" s="125"/>
      <c r="C292" s="165"/>
      <c r="D292" s="170"/>
      <c r="E292" s="175"/>
      <c r="F292" s="171"/>
      <c r="G292" s="213"/>
      <c r="H292" s="214"/>
      <c r="I292" s="215"/>
      <c r="J292" s="170"/>
      <c r="K292" s="171"/>
      <c r="L292" s="170"/>
      <c r="M292" s="175"/>
      <c r="N292" s="171"/>
      <c r="O292" s="48" t="s">
        <v>154</v>
      </c>
      <c r="P292" s="27"/>
      <c r="Q292" s="45"/>
      <c r="R292" s="48" t="str">
        <f t="shared" si="370"/>
        <v/>
      </c>
      <c r="S292" s="45"/>
      <c r="T292" s="48" t="str">
        <f t="shared" si="371"/>
        <v/>
      </c>
      <c r="U292" s="73"/>
      <c r="V292" s="156"/>
      <c r="W292" s="157"/>
      <c r="AC292" s="91"/>
      <c r="AD292" s="1" t="str">
        <f>IF($P292="","0",VLOOKUP($P292,登録データ!$Q$4:$R$19,2,FALSE))</f>
        <v>0</v>
      </c>
      <c r="AE292" s="1" t="str">
        <f t="shared" si="372"/>
        <v>00</v>
      </c>
      <c r="AF292" s="1" t="str">
        <f t="shared" si="373"/>
        <v/>
      </c>
      <c r="AG292" s="1" t="str">
        <f t="shared" si="368"/>
        <v>000000</v>
      </c>
      <c r="AH292" s="1" t="str">
        <f t="shared" si="369"/>
        <v/>
      </c>
      <c r="AI292" s="1" t="str">
        <f t="shared" si="374"/>
        <v/>
      </c>
      <c r="AJ292" s="219"/>
      <c r="AK292" s="219"/>
      <c r="AM292" s="76"/>
      <c r="AN292" s="76"/>
      <c r="AO292" s="76"/>
      <c r="AP292" s="76"/>
      <c r="AR292" s="76"/>
      <c r="AS292" s="76"/>
      <c r="AT292" s="76"/>
      <c r="AU292" s="76"/>
    </row>
    <row r="293" spans="2:47" ht="19.5" thickBot="1">
      <c r="B293" s="210"/>
      <c r="C293" s="166"/>
      <c r="D293" s="172"/>
      <c r="E293" s="176"/>
      <c r="F293" s="173"/>
      <c r="G293" s="216"/>
      <c r="H293" s="217"/>
      <c r="I293" s="218"/>
      <c r="J293" s="172"/>
      <c r="K293" s="173"/>
      <c r="L293" s="172"/>
      <c r="M293" s="176"/>
      <c r="N293" s="173"/>
      <c r="O293" s="9" t="s">
        <v>155</v>
      </c>
      <c r="P293" s="111"/>
      <c r="Q293" s="30"/>
      <c r="R293" s="9" t="str">
        <f t="shared" si="370"/>
        <v/>
      </c>
      <c r="S293" s="30"/>
      <c r="T293" s="9" t="str">
        <f t="shared" si="371"/>
        <v/>
      </c>
      <c r="U293" s="82"/>
      <c r="V293" s="156"/>
      <c r="W293" s="157"/>
      <c r="AC293" s="91"/>
      <c r="AD293" s="1" t="str">
        <f>IF($P293="","0",VLOOKUP($P293,登録データ!$Q$4:$R$19,2,FALSE))</f>
        <v>0</v>
      </c>
      <c r="AE293" s="1" t="str">
        <f t="shared" si="372"/>
        <v>00</v>
      </c>
      <c r="AF293" s="1" t="str">
        <f t="shared" si="373"/>
        <v/>
      </c>
      <c r="AG293" s="1" t="str">
        <f t="shared" si="368"/>
        <v>000000</v>
      </c>
      <c r="AH293" s="1" t="str">
        <f t="shared" si="369"/>
        <v/>
      </c>
      <c r="AI293" s="1" t="str">
        <f t="shared" si="374"/>
        <v/>
      </c>
      <c r="AJ293" s="219"/>
      <c r="AK293" s="219"/>
      <c r="AM293" s="76"/>
      <c r="AN293" s="76"/>
      <c r="AO293" s="76"/>
      <c r="AP293" s="76"/>
      <c r="AR293" s="76"/>
      <c r="AS293" s="76"/>
      <c r="AT293" s="76"/>
      <c r="AU293" s="76"/>
    </row>
    <row r="294" spans="2:47" ht="19.5" thickTop="1">
      <c r="B294" s="209">
        <v>92</v>
      </c>
      <c r="C294" s="164"/>
      <c r="D294" s="168"/>
      <c r="E294" s="174"/>
      <c r="F294" s="169"/>
      <c r="G294" s="168"/>
      <c r="H294" s="174"/>
      <c r="I294" s="169"/>
      <c r="J294" s="168"/>
      <c r="K294" s="169"/>
      <c r="L294" s="168"/>
      <c r="M294" s="174"/>
      <c r="N294" s="169"/>
      <c r="O294" s="20" t="s">
        <v>153</v>
      </c>
      <c r="P294" s="54"/>
      <c r="Q294" s="29"/>
      <c r="R294" s="20" t="str">
        <f t="shared" si="370"/>
        <v/>
      </c>
      <c r="S294" s="29"/>
      <c r="T294" s="20" t="str">
        <f t="shared" si="371"/>
        <v/>
      </c>
      <c r="U294" s="81"/>
      <c r="V294" s="156"/>
      <c r="W294" s="157"/>
      <c r="AC294" s="91"/>
      <c r="AD294" s="1" t="str">
        <f>IF($P294="","0",VLOOKUP($P294,登録データ!$Q$4:$R$19,2,FALSE))</f>
        <v>0</v>
      </c>
      <c r="AE294" s="1" t="str">
        <f t="shared" si="372"/>
        <v>00</v>
      </c>
      <c r="AF294" s="1" t="str">
        <f t="shared" si="373"/>
        <v/>
      </c>
      <c r="AG294" s="1" t="str">
        <f t="shared" si="368"/>
        <v>000000</v>
      </c>
      <c r="AH294" s="1" t="str">
        <f t="shared" si="369"/>
        <v/>
      </c>
      <c r="AI294" s="1" t="str">
        <f t="shared" si="374"/>
        <v/>
      </c>
      <c r="AJ294" s="219" t="str">
        <f>IF($C294="","",IF($C294="@",0,IF(COUNTIF($C$21:$C$620,$C294)=1,0,1)))</f>
        <v/>
      </c>
      <c r="AK294" s="219" t="str">
        <f>IF($L294="","",IF(OR($L294="北海道",$L294="東京都",$L294="大阪府",$L294="京都府",RIGHT($L294,1)="県"),0,1))</f>
        <v/>
      </c>
      <c r="AM294" s="76" t="str">
        <f>IF(AN294="","",RANK(AN294,$AN$21:$AN$600,1))</f>
        <v/>
      </c>
      <c r="AN294" s="76" t="str">
        <f>IF(V294="","",C294)</f>
        <v/>
      </c>
      <c r="AO294" s="1" t="str">
        <f>IF(AP294="","",RANK(AP294,$AP$21:$AP$600,1))</f>
        <v/>
      </c>
      <c r="AP294" s="76" t="str">
        <f>IF(W294="","",C294)</f>
        <v/>
      </c>
      <c r="AR294" s="76" t="str">
        <f t="shared" ref="AR294" si="395">IF(C294="","",G296)</f>
        <v/>
      </c>
      <c r="AS294" s="76" t="str">
        <f t="shared" ref="AS294" si="396">RIGHT(C294,3)</f>
        <v/>
      </c>
      <c r="AT294" s="76" t="str">
        <f t="shared" ref="AT294" si="397">IF(C294="","",RIGHT("00"&amp;AS294,3))</f>
        <v/>
      </c>
      <c r="AU294" s="76" t="str">
        <f t="shared" ref="AU294" si="398">CONCATENATE(AR294,AT294)</f>
        <v/>
      </c>
    </row>
    <row r="295" spans="2:47">
      <c r="B295" s="125"/>
      <c r="C295" s="165"/>
      <c r="D295" s="170"/>
      <c r="E295" s="175"/>
      <c r="F295" s="171"/>
      <c r="G295" s="213"/>
      <c r="H295" s="214"/>
      <c r="I295" s="215"/>
      <c r="J295" s="170"/>
      <c r="K295" s="171"/>
      <c r="L295" s="170"/>
      <c r="M295" s="175"/>
      <c r="N295" s="171"/>
      <c r="O295" s="48" t="s">
        <v>154</v>
      </c>
      <c r="P295" s="27"/>
      <c r="Q295" s="45"/>
      <c r="R295" s="48" t="str">
        <f t="shared" si="370"/>
        <v/>
      </c>
      <c r="S295" s="45"/>
      <c r="T295" s="48" t="str">
        <f t="shared" si="371"/>
        <v/>
      </c>
      <c r="U295" s="73"/>
      <c r="V295" s="156"/>
      <c r="W295" s="157"/>
      <c r="AC295" s="91"/>
      <c r="AD295" s="1" t="str">
        <f>IF($P295="","0",VLOOKUP($P295,登録データ!$Q$4:$R$19,2,FALSE))</f>
        <v>0</v>
      </c>
      <c r="AE295" s="1" t="str">
        <f t="shared" si="372"/>
        <v>00</v>
      </c>
      <c r="AF295" s="1" t="str">
        <f t="shared" si="373"/>
        <v/>
      </c>
      <c r="AG295" s="1" t="str">
        <f t="shared" si="368"/>
        <v>000000</v>
      </c>
      <c r="AH295" s="1" t="str">
        <f t="shared" si="369"/>
        <v/>
      </c>
      <c r="AI295" s="1" t="str">
        <f t="shared" si="374"/>
        <v/>
      </c>
      <c r="AJ295" s="219"/>
      <c r="AK295" s="219"/>
      <c r="AM295" s="76"/>
      <c r="AN295" s="76"/>
      <c r="AO295" s="76"/>
      <c r="AP295" s="76"/>
      <c r="AR295" s="76"/>
      <c r="AS295" s="76"/>
      <c r="AT295" s="76"/>
      <c r="AU295" s="76"/>
    </row>
    <row r="296" spans="2:47" ht="19.5" thickBot="1">
      <c r="B296" s="210"/>
      <c r="C296" s="166"/>
      <c r="D296" s="172"/>
      <c r="E296" s="176"/>
      <c r="F296" s="173"/>
      <c r="G296" s="216"/>
      <c r="H296" s="217"/>
      <c r="I296" s="218"/>
      <c r="J296" s="172"/>
      <c r="K296" s="173"/>
      <c r="L296" s="172"/>
      <c r="M296" s="176"/>
      <c r="N296" s="173"/>
      <c r="O296" s="9" t="s">
        <v>155</v>
      </c>
      <c r="P296" s="111"/>
      <c r="Q296" s="30"/>
      <c r="R296" s="9" t="str">
        <f t="shared" si="370"/>
        <v/>
      </c>
      <c r="S296" s="30"/>
      <c r="T296" s="9" t="str">
        <f t="shared" si="371"/>
        <v/>
      </c>
      <c r="U296" s="82"/>
      <c r="V296" s="156"/>
      <c r="W296" s="157"/>
      <c r="AC296" s="91"/>
      <c r="AD296" s="1" t="str">
        <f>IF($P296="","0",VLOOKUP($P296,登録データ!$Q$4:$R$19,2,FALSE))</f>
        <v>0</v>
      </c>
      <c r="AE296" s="1" t="str">
        <f t="shared" si="372"/>
        <v>00</v>
      </c>
      <c r="AF296" s="1" t="str">
        <f t="shared" si="373"/>
        <v/>
      </c>
      <c r="AG296" s="1" t="str">
        <f t="shared" si="368"/>
        <v>000000</v>
      </c>
      <c r="AH296" s="1" t="str">
        <f t="shared" si="369"/>
        <v/>
      </c>
      <c r="AI296" s="1" t="str">
        <f t="shared" si="374"/>
        <v/>
      </c>
      <c r="AJ296" s="219"/>
      <c r="AK296" s="219"/>
      <c r="AM296" s="76"/>
      <c r="AN296" s="76"/>
      <c r="AO296" s="76"/>
      <c r="AP296" s="76"/>
      <c r="AR296" s="76"/>
      <c r="AS296" s="76"/>
      <c r="AT296" s="76"/>
      <c r="AU296" s="76"/>
    </row>
    <row r="297" spans="2:47" ht="19.5" thickTop="1">
      <c r="B297" s="209">
        <v>93</v>
      </c>
      <c r="C297" s="164"/>
      <c r="D297" s="168"/>
      <c r="E297" s="174"/>
      <c r="F297" s="169"/>
      <c r="G297" s="168"/>
      <c r="H297" s="174"/>
      <c r="I297" s="169"/>
      <c r="J297" s="168"/>
      <c r="K297" s="169"/>
      <c r="L297" s="168"/>
      <c r="M297" s="174"/>
      <c r="N297" s="169"/>
      <c r="O297" s="20" t="s">
        <v>153</v>
      </c>
      <c r="P297" s="54"/>
      <c r="Q297" s="29"/>
      <c r="R297" s="20" t="str">
        <f t="shared" si="370"/>
        <v/>
      </c>
      <c r="S297" s="29"/>
      <c r="T297" s="20" t="str">
        <f t="shared" si="371"/>
        <v/>
      </c>
      <c r="U297" s="81"/>
      <c r="V297" s="156"/>
      <c r="W297" s="157"/>
      <c r="AC297" s="91"/>
      <c r="AD297" s="1" t="str">
        <f>IF($P297="","0",VLOOKUP($P297,登録データ!$Q$4:$R$19,2,FALSE))</f>
        <v>0</v>
      </c>
      <c r="AE297" s="1" t="str">
        <f t="shared" si="372"/>
        <v>00</v>
      </c>
      <c r="AF297" s="1" t="str">
        <f t="shared" si="373"/>
        <v/>
      </c>
      <c r="AG297" s="1" t="str">
        <f t="shared" si="368"/>
        <v>000000</v>
      </c>
      <c r="AH297" s="1" t="str">
        <f t="shared" si="369"/>
        <v/>
      </c>
      <c r="AI297" s="1" t="str">
        <f t="shared" si="374"/>
        <v/>
      </c>
      <c r="AJ297" s="219" t="str">
        <f>IF($C297="","",IF($C297="@",0,IF(COUNTIF($C$21:$C$620,$C297)=1,0,1)))</f>
        <v/>
      </c>
      <c r="AK297" s="219" t="str">
        <f>IF($L297="","",IF(OR($L297="北海道",$L297="東京都",$L297="大阪府",$L297="京都府",RIGHT($L297,1)="県"),0,1))</f>
        <v/>
      </c>
      <c r="AM297" s="76" t="str">
        <f>IF(AN297="","",RANK(AN297,$AN$21:$AN$600,1))</f>
        <v/>
      </c>
      <c r="AN297" s="76" t="str">
        <f>IF(V297="","",C297)</f>
        <v/>
      </c>
      <c r="AO297" s="1" t="str">
        <f>IF(AP297="","",RANK(AP297,$AP$21:$AP$600,1))</f>
        <v/>
      </c>
      <c r="AP297" s="76" t="str">
        <f>IF(W297="","",C297)</f>
        <v/>
      </c>
      <c r="AR297" s="76" t="str">
        <f t="shared" ref="AR297" si="399">IF(C297="","",G299)</f>
        <v/>
      </c>
      <c r="AS297" s="76" t="str">
        <f t="shared" ref="AS297" si="400">RIGHT(C297,3)</f>
        <v/>
      </c>
      <c r="AT297" s="76" t="str">
        <f t="shared" ref="AT297" si="401">IF(C297="","",RIGHT("00"&amp;AS297,3))</f>
        <v/>
      </c>
      <c r="AU297" s="76" t="str">
        <f t="shared" ref="AU297" si="402">CONCATENATE(AR297,AT297)</f>
        <v/>
      </c>
    </row>
    <row r="298" spans="2:47">
      <c r="B298" s="125"/>
      <c r="C298" s="165"/>
      <c r="D298" s="170"/>
      <c r="E298" s="175"/>
      <c r="F298" s="171"/>
      <c r="G298" s="213"/>
      <c r="H298" s="214"/>
      <c r="I298" s="215"/>
      <c r="J298" s="170"/>
      <c r="K298" s="171"/>
      <c r="L298" s="170"/>
      <c r="M298" s="175"/>
      <c r="N298" s="171"/>
      <c r="O298" s="48" t="s">
        <v>154</v>
      </c>
      <c r="P298" s="27"/>
      <c r="Q298" s="45"/>
      <c r="R298" s="48" t="str">
        <f t="shared" si="370"/>
        <v/>
      </c>
      <c r="S298" s="45"/>
      <c r="T298" s="48" t="str">
        <f t="shared" si="371"/>
        <v/>
      </c>
      <c r="U298" s="73"/>
      <c r="V298" s="156"/>
      <c r="W298" s="157"/>
      <c r="AC298" s="91"/>
      <c r="AD298" s="1" t="str">
        <f>IF($P298="","0",VLOOKUP($P298,登録データ!$Q$4:$R$19,2,FALSE))</f>
        <v>0</v>
      </c>
      <c r="AE298" s="1" t="str">
        <f t="shared" si="372"/>
        <v>00</v>
      </c>
      <c r="AF298" s="1" t="str">
        <f t="shared" si="373"/>
        <v/>
      </c>
      <c r="AG298" s="1" t="str">
        <f t="shared" si="368"/>
        <v>000000</v>
      </c>
      <c r="AH298" s="1" t="str">
        <f t="shared" si="369"/>
        <v/>
      </c>
      <c r="AI298" s="1" t="str">
        <f t="shared" si="374"/>
        <v/>
      </c>
      <c r="AJ298" s="219"/>
      <c r="AK298" s="219"/>
      <c r="AM298" s="76"/>
      <c r="AN298" s="76"/>
      <c r="AO298" s="76"/>
      <c r="AP298" s="76"/>
      <c r="AR298" s="76"/>
      <c r="AS298" s="76"/>
      <c r="AT298" s="76"/>
      <c r="AU298" s="76"/>
    </row>
    <row r="299" spans="2:47" ht="19.5" thickBot="1">
      <c r="B299" s="210"/>
      <c r="C299" s="166"/>
      <c r="D299" s="172"/>
      <c r="E299" s="176"/>
      <c r="F299" s="173"/>
      <c r="G299" s="216"/>
      <c r="H299" s="217"/>
      <c r="I299" s="218"/>
      <c r="J299" s="172"/>
      <c r="K299" s="173"/>
      <c r="L299" s="172"/>
      <c r="M299" s="176"/>
      <c r="N299" s="173"/>
      <c r="O299" s="9" t="s">
        <v>155</v>
      </c>
      <c r="P299" s="111"/>
      <c r="Q299" s="30"/>
      <c r="R299" s="9" t="str">
        <f t="shared" si="370"/>
        <v/>
      </c>
      <c r="S299" s="30"/>
      <c r="T299" s="9" t="str">
        <f t="shared" si="371"/>
        <v/>
      </c>
      <c r="U299" s="82"/>
      <c r="V299" s="156"/>
      <c r="W299" s="157"/>
      <c r="AC299" s="91"/>
      <c r="AD299" s="1" t="str">
        <f>IF($P299="","0",VLOOKUP($P299,登録データ!$Q$4:$R$19,2,FALSE))</f>
        <v>0</v>
      </c>
      <c r="AE299" s="1" t="str">
        <f t="shared" si="372"/>
        <v>00</v>
      </c>
      <c r="AF299" s="1" t="str">
        <f t="shared" si="373"/>
        <v/>
      </c>
      <c r="AG299" s="1" t="str">
        <f t="shared" si="368"/>
        <v>000000</v>
      </c>
      <c r="AH299" s="1" t="str">
        <f t="shared" si="369"/>
        <v/>
      </c>
      <c r="AI299" s="1" t="str">
        <f t="shared" si="374"/>
        <v/>
      </c>
      <c r="AJ299" s="219"/>
      <c r="AK299" s="219"/>
      <c r="AM299" s="76"/>
      <c r="AN299" s="76"/>
      <c r="AO299" s="76"/>
      <c r="AP299" s="76"/>
      <c r="AR299" s="76"/>
      <c r="AS299" s="76"/>
      <c r="AT299" s="76"/>
      <c r="AU299" s="76"/>
    </row>
    <row r="300" spans="2:47" ht="19.5" thickTop="1">
      <c r="B300" s="209">
        <v>94</v>
      </c>
      <c r="C300" s="164"/>
      <c r="D300" s="168"/>
      <c r="E300" s="174"/>
      <c r="F300" s="169"/>
      <c r="G300" s="168"/>
      <c r="H300" s="174"/>
      <c r="I300" s="169"/>
      <c r="J300" s="168"/>
      <c r="K300" s="169"/>
      <c r="L300" s="168"/>
      <c r="M300" s="174"/>
      <c r="N300" s="169"/>
      <c r="O300" s="20" t="s">
        <v>153</v>
      </c>
      <c r="P300" s="54"/>
      <c r="Q300" s="29"/>
      <c r="R300" s="20" t="str">
        <f t="shared" si="370"/>
        <v/>
      </c>
      <c r="S300" s="29"/>
      <c r="T300" s="20" t="str">
        <f t="shared" si="371"/>
        <v/>
      </c>
      <c r="U300" s="81"/>
      <c r="V300" s="156"/>
      <c r="W300" s="157"/>
      <c r="AC300" s="91"/>
      <c r="AD300" s="1" t="str">
        <f>IF($P300="","0",VLOOKUP($P300,登録データ!$Q$4:$R$19,2,FALSE))</f>
        <v>0</v>
      </c>
      <c r="AE300" s="1" t="str">
        <f t="shared" si="372"/>
        <v>00</v>
      </c>
      <c r="AF300" s="1" t="str">
        <f t="shared" si="373"/>
        <v/>
      </c>
      <c r="AG300" s="1" t="str">
        <f t="shared" si="368"/>
        <v>000000</v>
      </c>
      <c r="AH300" s="1" t="str">
        <f t="shared" si="369"/>
        <v/>
      </c>
      <c r="AI300" s="1" t="str">
        <f t="shared" si="374"/>
        <v/>
      </c>
      <c r="AJ300" s="219" t="str">
        <f>IF($C300="","",IF($C300="@",0,IF(COUNTIF($C$21:$C$620,$C300)=1,0,1)))</f>
        <v/>
      </c>
      <c r="AK300" s="219" t="str">
        <f>IF($L300="","",IF(OR($L300="北海道",$L300="東京都",$L300="大阪府",$L300="京都府",RIGHT($L300,1)="県"),0,1))</f>
        <v/>
      </c>
      <c r="AM300" s="76" t="str">
        <f>IF(AN300="","",RANK(AN300,$AN$21:$AN$600,1))</f>
        <v/>
      </c>
      <c r="AN300" s="76" t="str">
        <f>IF(V300="","",C300)</f>
        <v/>
      </c>
      <c r="AO300" s="1" t="str">
        <f>IF(AP300="","",RANK(AP300,$AP$21:$AP$600,1))</f>
        <v/>
      </c>
      <c r="AP300" s="76" t="str">
        <f>IF(W300="","",C300)</f>
        <v/>
      </c>
      <c r="AR300" s="76" t="str">
        <f t="shared" ref="AR300" si="403">IF(C300="","",G302)</f>
        <v/>
      </c>
      <c r="AS300" s="76" t="str">
        <f t="shared" ref="AS300" si="404">RIGHT(C300,3)</f>
        <v/>
      </c>
      <c r="AT300" s="76" t="str">
        <f t="shared" ref="AT300" si="405">IF(C300="","",RIGHT("00"&amp;AS300,3))</f>
        <v/>
      </c>
      <c r="AU300" s="76" t="str">
        <f t="shared" ref="AU300" si="406">CONCATENATE(AR300,AT300)</f>
        <v/>
      </c>
    </row>
    <row r="301" spans="2:47">
      <c r="B301" s="125"/>
      <c r="C301" s="165"/>
      <c r="D301" s="170"/>
      <c r="E301" s="175"/>
      <c r="F301" s="171"/>
      <c r="G301" s="213"/>
      <c r="H301" s="214"/>
      <c r="I301" s="215"/>
      <c r="J301" s="170"/>
      <c r="K301" s="171"/>
      <c r="L301" s="170"/>
      <c r="M301" s="175"/>
      <c r="N301" s="171"/>
      <c r="O301" s="48" t="s">
        <v>154</v>
      </c>
      <c r="P301" s="27"/>
      <c r="Q301" s="45"/>
      <c r="R301" s="48" t="str">
        <f t="shared" si="370"/>
        <v/>
      </c>
      <c r="S301" s="45"/>
      <c r="T301" s="48" t="str">
        <f t="shared" si="371"/>
        <v/>
      </c>
      <c r="U301" s="73"/>
      <c r="V301" s="156"/>
      <c r="W301" s="157"/>
      <c r="AC301" s="91"/>
      <c r="AD301" s="1" t="str">
        <f>IF($P301="","0",VLOOKUP($P301,登録データ!$Q$4:$R$19,2,FALSE))</f>
        <v>0</v>
      </c>
      <c r="AE301" s="1" t="str">
        <f t="shared" si="372"/>
        <v>00</v>
      </c>
      <c r="AF301" s="1" t="str">
        <f t="shared" si="373"/>
        <v/>
      </c>
      <c r="AG301" s="1" t="str">
        <f t="shared" si="368"/>
        <v>000000</v>
      </c>
      <c r="AH301" s="1" t="str">
        <f t="shared" si="369"/>
        <v/>
      </c>
      <c r="AI301" s="1" t="str">
        <f t="shared" si="374"/>
        <v/>
      </c>
      <c r="AJ301" s="219"/>
      <c r="AK301" s="219"/>
      <c r="AM301" s="76"/>
      <c r="AN301" s="76"/>
      <c r="AO301" s="76"/>
      <c r="AP301" s="76"/>
      <c r="AR301" s="76"/>
      <c r="AS301" s="76"/>
      <c r="AT301" s="76"/>
      <c r="AU301" s="76"/>
    </row>
    <row r="302" spans="2:47" ht="19.5" thickBot="1">
      <c r="B302" s="210"/>
      <c r="C302" s="166"/>
      <c r="D302" s="172"/>
      <c r="E302" s="176"/>
      <c r="F302" s="173"/>
      <c r="G302" s="216"/>
      <c r="H302" s="217"/>
      <c r="I302" s="218"/>
      <c r="J302" s="172"/>
      <c r="K302" s="173"/>
      <c r="L302" s="172"/>
      <c r="M302" s="176"/>
      <c r="N302" s="173"/>
      <c r="O302" s="9" t="s">
        <v>155</v>
      </c>
      <c r="P302" s="111"/>
      <c r="Q302" s="30"/>
      <c r="R302" s="9" t="str">
        <f t="shared" si="370"/>
        <v/>
      </c>
      <c r="S302" s="30"/>
      <c r="T302" s="9" t="str">
        <f t="shared" si="371"/>
        <v/>
      </c>
      <c r="U302" s="82"/>
      <c r="V302" s="156"/>
      <c r="W302" s="157"/>
      <c r="AC302" s="91"/>
      <c r="AD302" s="1" t="str">
        <f>IF($P302="","0",VLOOKUP($P302,登録データ!$Q$4:$R$19,2,FALSE))</f>
        <v>0</v>
      </c>
      <c r="AE302" s="1" t="str">
        <f t="shared" si="372"/>
        <v>00</v>
      </c>
      <c r="AF302" s="1" t="str">
        <f t="shared" si="373"/>
        <v/>
      </c>
      <c r="AG302" s="1" t="str">
        <f t="shared" si="368"/>
        <v>000000</v>
      </c>
      <c r="AH302" s="1" t="str">
        <f t="shared" si="369"/>
        <v/>
      </c>
      <c r="AI302" s="1" t="str">
        <f t="shared" si="374"/>
        <v/>
      </c>
      <c r="AJ302" s="219"/>
      <c r="AK302" s="219"/>
      <c r="AM302" s="76"/>
      <c r="AN302" s="76"/>
      <c r="AO302" s="76"/>
      <c r="AP302" s="76"/>
      <c r="AR302" s="76"/>
      <c r="AS302" s="76"/>
      <c r="AT302" s="76"/>
      <c r="AU302" s="76"/>
    </row>
    <row r="303" spans="2:47" ht="19.5" thickTop="1">
      <c r="B303" s="209">
        <v>95</v>
      </c>
      <c r="C303" s="164"/>
      <c r="D303" s="168"/>
      <c r="E303" s="174"/>
      <c r="F303" s="169"/>
      <c r="G303" s="168"/>
      <c r="H303" s="174"/>
      <c r="I303" s="169"/>
      <c r="J303" s="168"/>
      <c r="K303" s="169"/>
      <c r="L303" s="168"/>
      <c r="M303" s="174"/>
      <c r="N303" s="169"/>
      <c r="O303" s="20" t="s">
        <v>153</v>
      </c>
      <c r="P303" s="54"/>
      <c r="Q303" s="29"/>
      <c r="R303" s="20" t="str">
        <f t="shared" si="370"/>
        <v/>
      </c>
      <c r="S303" s="29"/>
      <c r="T303" s="20" t="str">
        <f t="shared" si="371"/>
        <v/>
      </c>
      <c r="U303" s="81"/>
      <c r="V303" s="156"/>
      <c r="W303" s="157"/>
      <c r="AC303" s="91"/>
      <c r="AD303" s="1" t="str">
        <f>IF($P303="","0",VLOOKUP($P303,登録データ!$Q$4:$R$19,2,FALSE))</f>
        <v>0</v>
      </c>
      <c r="AE303" s="1" t="str">
        <f t="shared" si="372"/>
        <v>00</v>
      </c>
      <c r="AF303" s="1" t="str">
        <f t="shared" si="373"/>
        <v/>
      </c>
      <c r="AG303" s="1" t="str">
        <f t="shared" si="368"/>
        <v>000000</v>
      </c>
      <c r="AH303" s="1" t="str">
        <f t="shared" si="369"/>
        <v/>
      </c>
      <c r="AI303" s="1" t="str">
        <f t="shared" si="374"/>
        <v/>
      </c>
      <c r="AJ303" s="219" t="str">
        <f>IF($C303="","",IF($C303="@",0,IF(COUNTIF($C$21:$C$620,$C303)=1,0,1)))</f>
        <v/>
      </c>
      <c r="AK303" s="219" t="str">
        <f>IF($L303="","",IF(OR($L303="北海道",$L303="東京都",$L303="大阪府",$L303="京都府",RIGHT($L303,1)="県"),0,1))</f>
        <v/>
      </c>
      <c r="AM303" s="76" t="str">
        <f>IF(AN303="","",RANK(AN303,$AN$21:$AN$600,1))</f>
        <v/>
      </c>
      <c r="AN303" s="76" t="str">
        <f>IF(V303="","",C303)</f>
        <v/>
      </c>
      <c r="AO303" s="1" t="str">
        <f>IF(AP303="","",RANK(AP303,$AP$21:$AP$600,1))</f>
        <v/>
      </c>
      <c r="AP303" s="76" t="str">
        <f>IF(W303="","",C303)</f>
        <v/>
      </c>
      <c r="AR303" s="76" t="str">
        <f t="shared" ref="AR303" si="407">IF(C303="","",G305)</f>
        <v/>
      </c>
      <c r="AS303" s="76" t="str">
        <f t="shared" ref="AS303" si="408">RIGHT(C303,3)</f>
        <v/>
      </c>
      <c r="AT303" s="76" t="str">
        <f t="shared" ref="AT303" si="409">IF(C303="","",RIGHT("00"&amp;AS303,3))</f>
        <v/>
      </c>
      <c r="AU303" s="76" t="str">
        <f t="shared" ref="AU303" si="410">CONCATENATE(AR303,AT303)</f>
        <v/>
      </c>
    </row>
    <row r="304" spans="2:47">
      <c r="B304" s="125"/>
      <c r="C304" s="165"/>
      <c r="D304" s="170"/>
      <c r="E304" s="175"/>
      <c r="F304" s="171"/>
      <c r="G304" s="213"/>
      <c r="H304" s="214"/>
      <c r="I304" s="215"/>
      <c r="J304" s="170"/>
      <c r="K304" s="171"/>
      <c r="L304" s="170"/>
      <c r="M304" s="175"/>
      <c r="N304" s="171"/>
      <c r="O304" s="48" t="s">
        <v>154</v>
      </c>
      <c r="P304" s="27"/>
      <c r="Q304" s="45"/>
      <c r="R304" s="48" t="str">
        <f t="shared" si="370"/>
        <v/>
      </c>
      <c r="S304" s="45"/>
      <c r="T304" s="48" t="str">
        <f t="shared" si="371"/>
        <v/>
      </c>
      <c r="U304" s="73"/>
      <c r="V304" s="156"/>
      <c r="W304" s="157"/>
      <c r="AC304" s="91"/>
      <c r="AD304" s="1" t="str">
        <f>IF($P304="","0",VLOOKUP($P304,登録データ!$Q$4:$R$19,2,FALSE))</f>
        <v>0</v>
      </c>
      <c r="AE304" s="1" t="str">
        <f t="shared" si="372"/>
        <v>00</v>
      </c>
      <c r="AF304" s="1" t="str">
        <f t="shared" si="373"/>
        <v/>
      </c>
      <c r="AG304" s="1" t="str">
        <f t="shared" si="368"/>
        <v>000000</v>
      </c>
      <c r="AH304" s="1" t="str">
        <f t="shared" si="369"/>
        <v/>
      </c>
      <c r="AI304" s="1" t="str">
        <f t="shared" si="374"/>
        <v/>
      </c>
      <c r="AJ304" s="219"/>
      <c r="AK304" s="219"/>
      <c r="AM304" s="76"/>
      <c r="AN304" s="76"/>
      <c r="AO304" s="76"/>
      <c r="AP304" s="76"/>
      <c r="AR304" s="76"/>
      <c r="AS304" s="76"/>
      <c r="AT304" s="76"/>
      <c r="AU304" s="76"/>
    </row>
    <row r="305" spans="2:47" ht="19.5" thickBot="1">
      <c r="B305" s="210"/>
      <c r="C305" s="166"/>
      <c r="D305" s="172"/>
      <c r="E305" s="176"/>
      <c r="F305" s="173"/>
      <c r="G305" s="216"/>
      <c r="H305" s="217"/>
      <c r="I305" s="218"/>
      <c r="J305" s="172"/>
      <c r="K305" s="173"/>
      <c r="L305" s="172"/>
      <c r="M305" s="176"/>
      <c r="N305" s="173"/>
      <c r="O305" s="9" t="s">
        <v>155</v>
      </c>
      <c r="P305" s="111"/>
      <c r="Q305" s="30"/>
      <c r="R305" s="9" t="str">
        <f t="shared" si="370"/>
        <v/>
      </c>
      <c r="S305" s="30"/>
      <c r="T305" s="9" t="str">
        <f t="shared" si="371"/>
        <v/>
      </c>
      <c r="U305" s="82"/>
      <c r="V305" s="156"/>
      <c r="W305" s="157"/>
      <c r="AC305" s="91"/>
      <c r="AD305" s="1" t="str">
        <f>IF($P305="","0",VLOOKUP($P305,登録データ!$Q$4:$R$19,2,FALSE))</f>
        <v>0</v>
      </c>
      <c r="AE305" s="1" t="str">
        <f t="shared" si="372"/>
        <v>00</v>
      </c>
      <c r="AF305" s="1" t="str">
        <f t="shared" si="373"/>
        <v/>
      </c>
      <c r="AG305" s="1" t="str">
        <f t="shared" si="368"/>
        <v>000000</v>
      </c>
      <c r="AH305" s="1" t="str">
        <f t="shared" si="369"/>
        <v/>
      </c>
      <c r="AI305" s="1" t="str">
        <f t="shared" si="374"/>
        <v/>
      </c>
      <c r="AJ305" s="219"/>
      <c r="AK305" s="219"/>
      <c r="AM305" s="76"/>
      <c r="AN305" s="76"/>
      <c r="AO305" s="76"/>
      <c r="AP305" s="76"/>
      <c r="AR305" s="76"/>
      <c r="AS305" s="76"/>
      <c r="AT305" s="76"/>
      <c r="AU305" s="76"/>
    </row>
    <row r="306" spans="2:47" ht="19.5" thickTop="1">
      <c r="B306" s="209">
        <v>96</v>
      </c>
      <c r="C306" s="164"/>
      <c r="D306" s="168"/>
      <c r="E306" s="174"/>
      <c r="F306" s="169"/>
      <c r="G306" s="168"/>
      <c r="H306" s="174"/>
      <c r="I306" s="169"/>
      <c r="J306" s="168"/>
      <c r="K306" s="169"/>
      <c r="L306" s="168"/>
      <c r="M306" s="174"/>
      <c r="N306" s="169"/>
      <c r="O306" s="20" t="s">
        <v>153</v>
      </c>
      <c r="P306" s="54"/>
      <c r="Q306" s="29"/>
      <c r="R306" s="20" t="str">
        <f t="shared" si="370"/>
        <v/>
      </c>
      <c r="S306" s="29"/>
      <c r="T306" s="20" t="str">
        <f t="shared" si="371"/>
        <v/>
      </c>
      <c r="U306" s="81"/>
      <c r="V306" s="156"/>
      <c r="W306" s="157"/>
      <c r="AC306" s="91"/>
      <c r="AD306" s="1" t="str">
        <f>IF($P306="","0",VLOOKUP($P306,登録データ!$Q$4:$R$19,2,FALSE))</f>
        <v>0</v>
      </c>
      <c r="AE306" s="1" t="str">
        <f t="shared" si="372"/>
        <v>00</v>
      </c>
      <c r="AF306" s="1" t="str">
        <f t="shared" si="373"/>
        <v/>
      </c>
      <c r="AG306" s="1" t="str">
        <f t="shared" si="368"/>
        <v>000000</v>
      </c>
      <c r="AH306" s="1" t="str">
        <f t="shared" si="369"/>
        <v/>
      </c>
      <c r="AI306" s="1" t="str">
        <f t="shared" si="374"/>
        <v/>
      </c>
      <c r="AJ306" s="219" t="str">
        <f>IF($C306="","",IF($C306="@",0,IF(COUNTIF($C$21:$C$620,$C306)=1,0,1)))</f>
        <v/>
      </c>
      <c r="AK306" s="219" t="str">
        <f>IF($L306="","",IF(OR($L306="北海道",$L306="東京都",$L306="大阪府",$L306="京都府",RIGHT($L306,1)="県"),0,1))</f>
        <v/>
      </c>
      <c r="AM306" s="76" t="str">
        <f>IF(AN306="","",RANK(AN306,$AN$21:$AN$600,1))</f>
        <v/>
      </c>
      <c r="AN306" s="76" t="str">
        <f>IF(V306="","",C306)</f>
        <v/>
      </c>
      <c r="AO306" s="1" t="str">
        <f>IF(AP306="","",RANK(AP306,$AP$21:$AP$600,1))</f>
        <v/>
      </c>
      <c r="AP306" s="76" t="str">
        <f>IF(W306="","",C306)</f>
        <v/>
      </c>
      <c r="AR306" s="76" t="str">
        <f t="shared" ref="AR306" si="411">IF(C306="","",G308)</f>
        <v/>
      </c>
      <c r="AS306" s="76" t="str">
        <f t="shared" ref="AS306" si="412">RIGHT(C306,3)</f>
        <v/>
      </c>
      <c r="AT306" s="76" t="str">
        <f t="shared" ref="AT306" si="413">IF(C306="","",RIGHT("00"&amp;AS306,3))</f>
        <v/>
      </c>
      <c r="AU306" s="76" t="str">
        <f t="shared" ref="AU306" si="414">CONCATENATE(AR306,AT306)</f>
        <v/>
      </c>
    </row>
    <row r="307" spans="2:47">
      <c r="B307" s="125"/>
      <c r="C307" s="165"/>
      <c r="D307" s="170"/>
      <c r="E307" s="175"/>
      <c r="F307" s="171"/>
      <c r="G307" s="213"/>
      <c r="H307" s="214"/>
      <c r="I307" s="215"/>
      <c r="J307" s="170"/>
      <c r="K307" s="171"/>
      <c r="L307" s="170"/>
      <c r="M307" s="175"/>
      <c r="N307" s="171"/>
      <c r="O307" s="48" t="s">
        <v>154</v>
      </c>
      <c r="P307" s="27"/>
      <c r="Q307" s="45"/>
      <c r="R307" s="48" t="str">
        <f t="shared" si="370"/>
        <v/>
      </c>
      <c r="S307" s="45"/>
      <c r="T307" s="48" t="str">
        <f t="shared" si="371"/>
        <v/>
      </c>
      <c r="U307" s="73"/>
      <c r="V307" s="156"/>
      <c r="W307" s="157"/>
      <c r="AC307" s="91"/>
      <c r="AD307" s="1" t="str">
        <f>IF($P307="","0",VLOOKUP($P307,登録データ!$Q$4:$R$19,2,FALSE))</f>
        <v>0</v>
      </c>
      <c r="AE307" s="1" t="str">
        <f t="shared" si="372"/>
        <v>00</v>
      </c>
      <c r="AF307" s="1" t="str">
        <f t="shared" si="373"/>
        <v/>
      </c>
      <c r="AG307" s="1" t="str">
        <f t="shared" si="368"/>
        <v>000000</v>
      </c>
      <c r="AH307" s="1" t="str">
        <f t="shared" si="369"/>
        <v/>
      </c>
      <c r="AI307" s="1" t="str">
        <f t="shared" si="374"/>
        <v/>
      </c>
      <c r="AJ307" s="219"/>
      <c r="AK307" s="219"/>
      <c r="AM307" s="76"/>
      <c r="AN307" s="76"/>
      <c r="AO307" s="76"/>
      <c r="AP307" s="76"/>
      <c r="AR307" s="76"/>
      <c r="AS307" s="76"/>
      <c r="AT307" s="76"/>
      <c r="AU307" s="76"/>
    </row>
    <row r="308" spans="2:47" ht="19.5" thickBot="1">
      <c r="B308" s="210"/>
      <c r="C308" s="166"/>
      <c r="D308" s="172"/>
      <c r="E308" s="176"/>
      <c r="F308" s="173"/>
      <c r="G308" s="216"/>
      <c r="H308" s="217"/>
      <c r="I308" s="218"/>
      <c r="J308" s="172"/>
      <c r="K308" s="173"/>
      <c r="L308" s="172"/>
      <c r="M308" s="176"/>
      <c r="N308" s="173"/>
      <c r="O308" s="9" t="s">
        <v>155</v>
      </c>
      <c r="P308" s="111"/>
      <c r="Q308" s="30"/>
      <c r="R308" s="9" t="str">
        <f t="shared" si="370"/>
        <v/>
      </c>
      <c r="S308" s="30"/>
      <c r="T308" s="9" t="str">
        <f t="shared" si="371"/>
        <v/>
      </c>
      <c r="U308" s="82"/>
      <c r="V308" s="156"/>
      <c r="W308" s="157"/>
      <c r="AC308" s="91"/>
      <c r="AD308" s="1" t="str">
        <f>IF($P308="","0",VLOOKUP($P308,登録データ!$Q$4:$R$19,2,FALSE))</f>
        <v>0</v>
      </c>
      <c r="AE308" s="1" t="str">
        <f t="shared" si="372"/>
        <v>00</v>
      </c>
      <c r="AF308" s="1" t="str">
        <f t="shared" si="373"/>
        <v/>
      </c>
      <c r="AG308" s="1" t="str">
        <f t="shared" si="368"/>
        <v>000000</v>
      </c>
      <c r="AH308" s="1" t="str">
        <f t="shared" si="369"/>
        <v/>
      </c>
      <c r="AI308" s="1" t="str">
        <f t="shared" si="374"/>
        <v/>
      </c>
      <c r="AJ308" s="219"/>
      <c r="AK308" s="219"/>
      <c r="AM308" s="76"/>
      <c r="AN308" s="76"/>
      <c r="AO308" s="76"/>
      <c r="AP308" s="76"/>
      <c r="AR308" s="76"/>
      <c r="AS308" s="76"/>
      <c r="AT308" s="76"/>
      <c r="AU308" s="76"/>
    </row>
    <row r="309" spans="2:47" ht="19.5" thickTop="1">
      <c r="B309" s="209">
        <v>97</v>
      </c>
      <c r="C309" s="164"/>
      <c r="D309" s="168"/>
      <c r="E309" s="174"/>
      <c r="F309" s="169"/>
      <c r="G309" s="168"/>
      <c r="H309" s="174"/>
      <c r="I309" s="169"/>
      <c r="J309" s="168"/>
      <c r="K309" s="169"/>
      <c r="L309" s="168"/>
      <c r="M309" s="174"/>
      <c r="N309" s="169"/>
      <c r="O309" s="20" t="s">
        <v>153</v>
      </c>
      <c r="P309" s="54"/>
      <c r="Q309" s="29"/>
      <c r="R309" s="20" t="str">
        <f t="shared" si="370"/>
        <v/>
      </c>
      <c r="S309" s="29"/>
      <c r="T309" s="20" t="str">
        <f t="shared" si="371"/>
        <v/>
      </c>
      <c r="U309" s="81"/>
      <c r="V309" s="156"/>
      <c r="W309" s="157"/>
      <c r="AC309" s="91"/>
      <c r="AD309" s="1" t="str">
        <f>IF($P309="","0",VLOOKUP($P309,登録データ!$Q$4:$R$19,2,FALSE))</f>
        <v>0</v>
      </c>
      <c r="AE309" s="1" t="str">
        <f t="shared" si="372"/>
        <v>00</v>
      </c>
      <c r="AF309" s="1" t="str">
        <f t="shared" si="373"/>
        <v/>
      </c>
      <c r="AG309" s="1" t="str">
        <f t="shared" si="368"/>
        <v>000000</v>
      </c>
      <c r="AH309" s="1" t="str">
        <f t="shared" si="369"/>
        <v/>
      </c>
      <c r="AI309" s="1" t="str">
        <f t="shared" si="374"/>
        <v/>
      </c>
      <c r="AJ309" s="219" t="str">
        <f>IF($C309="","",IF($C309="@",0,IF(COUNTIF($C$21:$C$620,$C309)=1,0,1)))</f>
        <v/>
      </c>
      <c r="AK309" s="219" t="str">
        <f>IF($L309="","",IF(OR($L309="北海道",$L309="東京都",$L309="大阪府",$L309="京都府",RIGHT($L309,1)="県"),0,1))</f>
        <v/>
      </c>
      <c r="AM309" s="76" t="str">
        <f>IF(AN309="","",RANK(AN309,$AN$21:$AN$600,1))</f>
        <v/>
      </c>
      <c r="AN309" s="76" t="str">
        <f>IF(V309="","",C309)</f>
        <v/>
      </c>
      <c r="AO309" s="1" t="str">
        <f>IF(AP309="","",RANK(AP309,$AP$21:$AP$600,1))</f>
        <v/>
      </c>
      <c r="AP309" s="76" t="str">
        <f>IF(W309="","",C309)</f>
        <v/>
      </c>
      <c r="AR309" s="76" t="str">
        <f t="shared" ref="AR309" si="415">IF(C309="","",G311)</f>
        <v/>
      </c>
      <c r="AS309" s="76" t="str">
        <f t="shared" ref="AS309" si="416">RIGHT(C309,3)</f>
        <v/>
      </c>
      <c r="AT309" s="76" t="str">
        <f t="shared" ref="AT309" si="417">IF(C309="","",RIGHT("00"&amp;AS309,3))</f>
        <v/>
      </c>
      <c r="AU309" s="76" t="str">
        <f t="shared" ref="AU309" si="418">CONCATENATE(AR309,AT309)</f>
        <v/>
      </c>
    </row>
    <row r="310" spans="2:47">
      <c r="B310" s="125"/>
      <c r="C310" s="165"/>
      <c r="D310" s="170"/>
      <c r="E310" s="175"/>
      <c r="F310" s="171"/>
      <c r="G310" s="213"/>
      <c r="H310" s="214"/>
      <c r="I310" s="215"/>
      <c r="J310" s="170"/>
      <c r="K310" s="171"/>
      <c r="L310" s="170"/>
      <c r="M310" s="175"/>
      <c r="N310" s="171"/>
      <c r="O310" s="48" t="s">
        <v>154</v>
      </c>
      <c r="P310" s="27"/>
      <c r="Q310" s="45"/>
      <c r="R310" s="48" t="str">
        <f t="shared" si="370"/>
        <v/>
      </c>
      <c r="S310" s="45"/>
      <c r="T310" s="48" t="str">
        <f t="shared" si="371"/>
        <v/>
      </c>
      <c r="U310" s="73"/>
      <c r="V310" s="156"/>
      <c r="W310" s="157"/>
      <c r="AC310" s="91"/>
      <c r="AD310" s="1" t="str">
        <f>IF($P310="","0",VLOOKUP($P310,登録データ!$Q$4:$R$19,2,FALSE))</f>
        <v>0</v>
      </c>
      <c r="AE310" s="1" t="str">
        <f t="shared" si="372"/>
        <v>00</v>
      </c>
      <c r="AF310" s="1" t="str">
        <f t="shared" si="373"/>
        <v/>
      </c>
      <c r="AG310" s="1" t="str">
        <f t="shared" si="368"/>
        <v>000000</v>
      </c>
      <c r="AH310" s="1" t="str">
        <f t="shared" si="369"/>
        <v/>
      </c>
      <c r="AI310" s="1" t="str">
        <f t="shared" si="374"/>
        <v/>
      </c>
      <c r="AJ310" s="219"/>
      <c r="AK310" s="219"/>
      <c r="AM310" s="76"/>
      <c r="AN310" s="76"/>
      <c r="AO310" s="76"/>
      <c r="AP310" s="76"/>
      <c r="AR310" s="76"/>
      <c r="AS310" s="76"/>
      <c r="AT310" s="76"/>
      <c r="AU310" s="76"/>
    </row>
    <row r="311" spans="2:47" ht="19.5" thickBot="1">
      <c r="B311" s="210"/>
      <c r="C311" s="166"/>
      <c r="D311" s="172"/>
      <c r="E311" s="176"/>
      <c r="F311" s="173"/>
      <c r="G311" s="216"/>
      <c r="H311" s="217"/>
      <c r="I311" s="218"/>
      <c r="J311" s="172"/>
      <c r="K311" s="173"/>
      <c r="L311" s="172"/>
      <c r="M311" s="176"/>
      <c r="N311" s="173"/>
      <c r="O311" s="9" t="s">
        <v>155</v>
      </c>
      <c r="P311" s="111"/>
      <c r="Q311" s="30"/>
      <c r="R311" s="9" t="str">
        <f t="shared" si="370"/>
        <v/>
      </c>
      <c r="S311" s="30"/>
      <c r="T311" s="9" t="str">
        <f t="shared" si="371"/>
        <v/>
      </c>
      <c r="U311" s="82"/>
      <c r="V311" s="156"/>
      <c r="W311" s="157"/>
      <c r="AC311" s="91"/>
      <c r="AD311" s="1" t="str">
        <f>IF($P311="","0",VLOOKUP($P311,登録データ!$Q$4:$R$19,2,FALSE))</f>
        <v>0</v>
      </c>
      <c r="AE311" s="1" t="str">
        <f t="shared" si="372"/>
        <v>00</v>
      </c>
      <c r="AF311" s="1" t="str">
        <f t="shared" si="373"/>
        <v/>
      </c>
      <c r="AG311" s="1" t="str">
        <f t="shared" si="368"/>
        <v>000000</v>
      </c>
      <c r="AH311" s="1" t="str">
        <f t="shared" si="369"/>
        <v/>
      </c>
      <c r="AI311" s="1" t="str">
        <f t="shared" si="374"/>
        <v/>
      </c>
      <c r="AJ311" s="219"/>
      <c r="AK311" s="219"/>
      <c r="AM311" s="76"/>
      <c r="AN311" s="76"/>
      <c r="AO311" s="76"/>
      <c r="AP311" s="76"/>
      <c r="AR311" s="76"/>
      <c r="AS311" s="76"/>
      <c r="AT311" s="76"/>
      <c r="AU311" s="76"/>
    </row>
    <row r="312" spans="2:47" ht="19.5" thickTop="1">
      <c r="B312" s="209">
        <v>98</v>
      </c>
      <c r="C312" s="164"/>
      <c r="D312" s="168"/>
      <c r="E312" s="174"/>
      <c r="F312" s="169"/>
      <c r="G312" s="168"/>
      <c r="H312" s="174"/>
      <c r="I312" s="169"/>
      <c r="J312" s="168"/>
      <c r="K312" s="169"/>
      <c r="L312" s="168"/>
      <c r="M312" s="174"/>
      <c r="N312" s="169"/>
      <c r="O312" s="20" t="s">
        <v>153</v>
      </c>
      <c r="P312" s="54"/>
      <c r="Q312" s="29"/>
      <c r="R312" s="20" t="str">
        <f t="shared" si="370"/>
        <v/>
      </c>
      <c r="S312" s="29"/>
      <c r="T312" s="20" t="str">
        <f t="shared" si="371"/>
        <v/>
      </c>
      <c r="U312" s="81"/>
      <c r="V312" s="156"/>
      <c r="W312" s="157"/>
      <c r="AC312" s="91"/>
      <c r="AD312" s="1" t="str">
        <f>IF($P312="","0",VLOOKUP($P312,登録データ!$Q$4:$R$19,2,FALSE))</f>
        <v>0</v>
      </c>
      <c r="AE312" s="1" t="str">
        <f t="shared" si="372"/>
        <v>00</v>
      </c>
      <c r="AF312" s="1" t="str">
        <f t="shared" si="373"/>
        <v/>
      </c>
      <c r="AG312" s="1" t="str">
        <f t="shared" si="368"/>
        <v>000000</v>
      </c>
      <c r="AH312" s="1" t="str">
        <f t="shared" si="369"/>
        <v/>
      </c>
      <c r="AI312" s="1" t="str">
        <f t="shared" si="374"/>
        <v/>
      </c>
      <c r="AJ312" s="219" t="str">
        <f>IF($C312="","",IF($C312="@",0,IF(COUNTIF($C$21:$C$620,$C312)=1,0,1)))</f>
        <v/>
      </c>
      <c r="AK312" s="219" t="str">
        <f>IF($L312="","",IF(OR($L312="北海道",$L312="東京都",$L312="大阪府",$L312="京都府",RIGHT($L312,1)="県"),0,1))</f>
        <v/>
      </c>
      <c r="AM312" s="76" t="str">
        <f>IF(AN312="","",RANK(AN312,$AN$21:$AN$600,1))</f>
        <v/>
      </c>
      <c r="AN312" s="76" t="str">
        <f>IF(V312="","",C312)</f>
        <v/>
      </c>
      <c r="AO312" s="1" t="str">
        <f>IF(AP312="","",RANK(AP312,$AP$21:$AP$600,1))</f>
        <v/>
      </c>
      <c r="AP312" s="76" t="str">
        <f>IF(W312="","",C312)</f>
        <v/>
      </c>
      <c r="AR312" s="76" t="str">
        <f t="shared" ref="AR312" si="419">IF(C312="","",G314)</f>
        <v/>
      </c>
      <c r="AS312" s="76" t="str">
        <f t="shared" ref="AS312" si="420">RIGHT(C312,3)</f>
        <v/>
      </c>
      <c r="AT312" s="76" t="str">
        <f t="shared" ref="AT312" si="421">IF(C312="","",RIGHT("00"&amp;AS312,3))</f>
        <v/>
      </c>
      <c r="AU312" s="76" t="str">
        <f t="shared" ref="AU312" si="422">CONCATENATE(AR312,AT312)</f>
        <v/>
      </c>
    </row>
    <row r="313" spans="2:47">
      <c r="B313" s="125"/>
      <c r="C313" s="165"/>
      <c r="D313" s="170"/>
      <c r="E313" s="175"/>
      <c r="F313" s="171"/>
      <c r="G313" s="213"/>
      <c r="H313" s="214"/>
      <c r="I313" s="215"/>
      <c r="J313" s="170"/>
      <c r="K313" s="171"/>
      <c r="L313" s="170"/>
      <c r="M313" s="175"/>
      <c r="N313" s="171"/>
      <c r="O313" s="48" t="s">
        <v>154</v>
      </c>
      <c r="P313" s="27"/>
      <c r="Q313" s="45"/>
      <c r="R313" s="48" t="str">
        <f t="shared" si="370"/>
        <v/>
      </c>
      <c r="S313" s="45"/>
      <c r="T313" s="48" t="str">
        <f t="shared" si="371"/>
        <v/>
      </c>
      <c r="U313" s="73"/>
      <c r="V313" s="156"/>
      <c r="W313" s="157"/>
      <c r="AC313" s="91"/>
      <c r="AD313" s="1" t="str">
        <f>IF($P313="","0",VLOOKUP($P313,登録データ!$Q$4:$R$19,2,FALSE))</f>
        <v>0</v>
      </c>
      <c r="AE313" s="1" t="str">
        <f t="shared" si="372"/>
        <v>00</v>
      </c>
      <c r="AF313" s="1" t="str">
        <f t="shared" si="373"/>
        <v/>
      </c>
      <c r="AG313" s="1" t="str">
        <f t="shared" si="368"/>
        <v>000000</v>
      </c>
      <c r="AH313" s="1" t="str">
        <f t="shared" si="369"/>
        <v/>
      </c>
      <c r="AI313" s="1" t="str">
        <f t="shared" si="374"/>
        <v/>
      </c>
      <c r="AJ313" s="219"/>
      <c r="AK313" s="219"/>
      <c r="AM313" s="76"/>
      <c r="AN313" s="76"/>
      <c r="AO313" s="76"/>
      <c r="AP313" s="76"/>
      <c r="AR313" s="76"/>
      <c r="AS313" s="76"/>
      <c r="AT313" s="76"/>
      <c r="AU313" s="76"/>
    </row>
    <row r="314" spans="2:47" ht="19.5" thickBot="1">
      <c r="B314" s="210"/>
      <c r="C314" s="166"/>
      <c r="D314" s="172"/>
      <c r="E314" s="176"/>
      <c r="F314" s="173"/>
      <c r="G314" s="216"/>
      <c r="H314" s="217"/>
      <c r="I314" s="218"/>
      <c r="J314" s="172"/>
      <c r="K314" s="173"/>
      <c r="L314" s="172"/>
      <c r="M314" s="176"/>
      <c r="N314" s="173"/>
      <c r="O314" s="9" t="s">
        <v>155</v>
      </c>
      <c r="P314" s="111"/>
      <c r="Q314" s="30"/>
      <c r="R314" s="9" t="str">
        <f t="shared" si="370"/>
        <v/>
      </c>
      <c r="S314" s="30"/>
      <c r="T314" s="9" t="str">
        <f t="shared" si="371"/>
        <v/>
      </c>
      <c r="U314" s="82"/>
      <c r="V314" s="156"/>
      <c r="W314" s="157"/>
      <c r="AC314" s="91"/>
      <c r="AD314" s="1" t="str">
        <f>IF($P314="","0",VLOOKUP($P314,登録データ!$Q$4:$R$19,2,FALSE))</f>
        <v>0</v>
      </c>
      <c r="AE314" s="1" t="str">
        <f t="shared" si="372"/>
        <v>00</v>
      </c>
      <c r="AF314" s="1" t="str">
        <f t="shared" si="373"/>
        <v/>
      </c>
      <c r="AG314" s="1" t="str">
        <f t="shared" si="368"/>
        <v>000000</v>
      </c>
      <c r="AH314" s="1" t="str">
        <f t="shared" si="369"/>
        <v/>
      </c>
      <c r="AI314" s="1" t="str">
        <f t="shared" si="374"/>
        <v/>
      </c>
      <c r="AJ314" s="219"/>
      <c r="AK314" s="219"/>
      <c r="AM314" s="76"/>
      <c r="AN314" s="76"/>
      <c r="AO314" s="76"/>
      <c r="AP314" s="76"/>
      <c r="AR314" s="76"/>
      <c r="AS314" s="76"/>
      <c r="AT314" s="76"/>
      <c r="AU314" s="76"/>
    </row>
    <row r="315" spans="2:47" ht="19.5" thickTop="1">
      <c r="B315" s="209">
        <v>99</v>
      </c>
      <c r="C315" s="164"/>
      <c r="D315" s="168"/>
      <c r="E315" s="174"/>
      <c r="F315" s="169"/>
      <c r="G315" s="168"/>
      <c r="H315" s="174"/>
      <c r="I315" s="169"/>
      <c r="J315" s="168"/>
      <c r="K315" s="169"/>
      <c r="L315" s="168"/>
      <c r="M315" s="174"/>
      <c r="N315" s="169"/>
      <c r="O315" s="20" t="s">
        <v>153</v>
      </c>
      <c r="P315" s="54"/>
      <c r="Q315" s="29"/>
      <c r="R315" s="20" t="str">
        <f t="shared" si="370"/>
        <v/>
      </c>
      <c r="S315" s="29"/>
      <c r="T315" s="20" t="str">
        <f t="shared" si="371"/>
        <v/>
      </c>
      <c r="U315" s="81"/>
      <c r="V315" s="156"/>
      <c r="W315" s="157"/>
      <c r="AC315" s="91"/>
      <c r="AD315" s="1" t="str">
        <f>IF($P315="","0",VLOOKUP($P315,登録データ!$Q$4:$R$19,2,FALSE))</f>
        <v>0</v>
      </c>
      <c r="AE315" s="1" t="str">
        <f t="shared" si="372"/>
        <v>00</v>
      </c>
      <c r="AF315" s="1" t="str">
        <f t="shared" si="373"/>
        <v/>
      </c>
      <c r="AG315" s="1" t="str">
        <f t="shared" si="368"/>
        <v>000000</v>
      </c>
      <c r="AH315" s="1" t="str">
        <f t="shared" si="369"/>
        <v/>
      </c>
      <c r="AI315" s="1" t="str">
        <f t="shared" si="374"/>
        <v/>
      </c>
      <c r="AJ315" s="219" t="str">
        <f>IF($C315="","",IF($C315="@",0,IF(COUNTIF($C$21:$C$620,$C315)=1,0,1)))</f>
        <v/>
      </c>
      <c r="AK315" s="219" t="str">
        <f>IF($L315="","",IF(OR($L315="北海道",$L315="東京都",$L315="大阪府",$L315="京都府",RIGHT($L315,1)="県"),0,1))</f>
        <v/>
      </c>
      <c r="AM315" s="76" t="str">
        <f>IF(AN315="","",RANK(AN315,$AN$21:$AN$600,1))</f>
        <v/>
      </c>
      <c r="AN315" s="76" t="str">
        <f>IF(V315="","",C315)</f>
        <v/>
      </c>
      <c r="AO315" s="1" t="str">
        <f>IF(AP315="","",RANK(AP315,$AP$21:$AP$600,1))</f>
        <v/>
      </c>
      <c r="AP315" s="76" t="str">
        <f>IF(W315="","",C315)</f>
        <v/>
      </c>
      <c r="AR315" s="76" t="str">
        <f t="shared" ref="AR315" si="423">IF(C315="","",G317)</f>
        <v/>
      </c>
      <c r="AS315" s="76" t="str">
        <f t="shared" ref="AS315" si="424">RIGHT(C315,3)</f>
        <v/>
      </c>
      <c r="AT315" s="76" t="str">
        <f t="shared" ref="AT315" si="425">IF(C315="","",RIGHT("00"&amp;AS315,3))</f>
        <v/>
      </c>
      <c r="AU315" s="76" t="str">
        <f t="shared" ref="AU315" si="426">CONCATENATE(AR315,AT315)</f>
        <v/>
      </c>
    </row>
    <row r="316" spans="2:47">
      <c r="B316" s="125"/>
      <c r="C316" s="165"/>
      <c r="D316" s="170"/>
      <c r="E316" s="175"/>
      <c r="F316" s="171"/>
      <c r="G316" s="213"/>
      <c r="H316" s="214"/>
      <c r="I316" s="215"/>
      <c r="J316" s="170"/>
      <c r="K316" s="171"/>
      <c r="L316" s="170"/>
      <c r="M316" s="175"/>
      <c r="N316" s="171"/>
      <c r="O316" s="48" t="s">
        <v>154</v>
      </c>
      <c r="P316" s="27"/>
      <c r="Q316" s="45"/>
      <c r="R316" s="48" t="str">
        <f t="shared" si="370"/>
        <v/>
      </c>
      <c r="S316" s="45"/>
      <c r="T316" s="48" t="str">
        <f t="shared" si="371"/>
        <v/>
      </c>
      <c r="U316" s="73"/>
      <c r="V316" s="156"/>
      <c r="W316" s="157"/>
      <c r="AC316" s="91"/>
      <c r="AD316" s="1" t="str">
        <f>IF($P316="","0",VLOOKUP($P316,登録データ!$Q$4:$R$19,2,FALSE))</f>
        <v>0</v>
      </c>
      <c r="AE316" s="1" t="str">
        <f t="shared" si="372"/>
        <v>00</v>
      </c>
      <c r="AF316" s="1" t="str">
        <f t="shared" si="373"/>
        <v/>
      </c>
      <c r="AG316" s="1" t="str">
        <f t="shared" si="368"/>
        <v>000000</v>
      </c>
      <c r="AH316" s="1" t="str">
        <f t="shared" si="369"/>
        <v/>
      </c>
      <c r="AI316" s="1" t="str">
        <f t="shared" si="374"/>
        <v/>
      </c>
      <c r="AJ316" s="219"/>
      <c r="AK316" s="219"/>
      <c r="AM316" s="76"/>
      <c r="AN316" s="76"/>
      <c r="AO316" s="76"/>
      <c r="AP316" s="76"/>
      <c r="AR316" s="76"/>
      <c r="AS316" s="76"/>
      <c r="AT316" s="76"/>
      <c r="AU316" s="76"/>
    </row>
    <row r="317" spans="2:47" ht="19.5" thickBot="1">
      <c r="B317" s="210"/>
      <c r="C317" s="166"/>
      <c r="D317" s="172"/>
      <c r="E317" s="176"/>
      <c r="F317" s="173"/>
      <c r="G317" s="216"/>
      <c r="H317" s="217"/>
      <c r="I317" s="218"/>
      <c r="J317" s="172"/>
      <c r="K317" s="173"/>
      <c r="L317" s="172"/>
      <c r="M317" s="176"/>
      <c r="N317" s="173"/>
      <c r="O317" s="9" t="s">
        <v>155</v>
      </c>
      <c r="P317" s="111"/>
      <c r="Q317" s="30"/>
      <c r="R317" s="9" t="str">
        <f t="shared" si="370"/>
        <v/>
      </c>
      <c r="S317" s="30"/>
      <c r="T317" s="9" t="str">
        <f t="shared" si="371"/>
        <v/>
      </c>
      <c r="U317" s="82"/>
      <c r="V317" s="156"/>
      <c r="W317" s="157"/>
      <c r="AC317" s="91"/>
      <c r="AD317" s="1" t="str">
        <f>IF($P317="","0",VLOOKUP($P317,登録データ!$Q$4:$R$19,2,FALSE))</f>
        <v>0</v>
      </c>
      <c r="AE317" s="1" t="str">
        <f t="shared" si="372"/>
        <v>00</v>
      </c>
      <c r="AF317" s="1" t="str">
        <f t="shared" si="373"/>
        <v/>
      </c>
      <c r="AG317" s="1" t="str">
        <f t="shared" si="368"/>
        <v>000000</v>
      </c>
      <c r="AH317" s="1" t="str">
        <f t="shared" si="369"/>
        <v/>
      </c>
      <c r="AI317" s="1" t="str">
        <f t="shared" si="374"/>
        <v/>
      </c>
      <c r="AJ317" s="219"/>
      <c r="AK317" s="219"/>
      <c r="AM317" s="76"/>
      <c r="AN317" s="76"/>
      <c r="AO317" s="76"/>
      <c r="AP317" s="76"/>
      <c r="AR317" s="76"/>
      <c r="AS317" s="76"/>
      <c r="AT317" s="76"/>
      <c r="AU317" s="76"/>
    </row>
    <row r="318" spans="2:47" ht="19.5" thickTop="1">
      <c r="B318" s="209">
        <v>100</v>
      </c>
      <c r="C318" s="164"/>
      <c r="D318" s="168"/>
      <c r="E318" s="174"/>
      <c r="F318" s="169"/>
      <c r="G318" s="168"/>
      <c r="H318" s="174"/>
      <c r="I318" s="169"/>
      <c r="J318" s="168"/>
      <c r="K318" s="169"/>
      <c r="L318" s="168"/>
      <c r="M318" s="174"/>
      <c r="N318" s="169"/>
      <c r="O318" s="20" t="s">
        <v>153</v>
      </c>
      <c r="P318" s="54"/>
      <c r="Q318" s="29"/>
      <c r="R318" s="20" t="str">
        <f t="shared" si="370"/>
        <v/>
      </c>
      <c r="S318" s="29"/>
      <c r="T318" s="20" t="str">
        <f t="shared" si="371"/>
        <v/>
      </c>
      <c r="U318" s="81"/>
      <c r="V318" s="156"/>
      <c r="W318" s="157"/>
      <c r="AC318" s="91"/>
      <c r="AD318" s="1" t="str">
        <f>IF($P318="","0",VLOOKUP($P318,登録データ!$Q$4:$R$19,2,FALSE))</f>
        <v>0</v>
      </c>
      <c r="AE318" s="1" t="str">
        <f t="shared" si="372"/>
        <v>00</v>
      </c>
      <c r="AF318" s="1" t="str">
        <f t="shared" si="373"/>
        <v/>
      </c>
      <c r="AG318" s="1" t="str">
        <f t="shared" si="368"/>
        <v>000000</v>
      </c>
      <c r="AH318" s="1" t="str">
        <f t="shared" si="369"/>
        <v/>
      </c>
      <c r="AI318" s="1" t="str">
        <f t="shared" si="374"/>
        <v/>
      </c>
      <c r="AJ318" s="219" t="str">
        <f>IF($C318="","",IF($C318="@",0,IF(COUNTIF($C$21:$C$620,$C318)=1,0,1)))</f>
        <v/>
      </c>
      <c r="AK318" s="219" t="str">
        <f>IF($L318="","",IF(OR($L318="北海道",$L318="東京都",$L318="大阪府",$L318="京都府",RIGHT($L318,1)="県"),0,1))</f>
        <v/>
      </c>
      <c r="AM318" s="76" t="str">
        <f>IF(AN318="","",RANK(AN318,$AN$21:$AN$600,1))</f>
        <v/>
      </c>
      <c r="AN318" s="76" t="str">
        <f>IF(V318="","",C318)</f>
        <v/>
      </c>
      <c r="AO318" s="1" t="str">
        <f>IF(AP318="","",RANK(AP318,$AP$21:$AP$600,1))</f>
        <v/>
      </c>
      <c r="AP318" s="76" t="str">
        <f>IF(W318="","",C318)</f>
        <v/>
      </c>
      <c r="AR318" s="76" t="str">
        <f t="shared" ref="AR318" si="427">IF(C318="","",G320)</f>
        <v/>
      </c>
      <c r="AS318" s="76" t="str">
        <f t="shared" ref="AS318" si="428">RIGHT(C318,3)</f>
        <v/>
      </c>
      <c r="AT318" s="76" t="str">
        <f t="shared" ref="AT318" si="429">IF(C318="","",RIGHT("00"&amp;AS318,3))</f>
        <v/>
      </c>
      <c r="AU318" s="76" t="str">
        <f t="shared" ref="AU318" si="430">CONCATENATE(AR318,AT318)</f>
        <v/>
      </c>
    </row>
    <row r="319" spans="2:47">
      <c r="B319" s="125"/>
      <c r="C319" s="165"/>
      <c r="D319" s="170"/>
      <c r="E319" s="175"/>
      <c r="F319" s="171"/>
      <c r="G319" s="213"/>
      <c r="H319" s="214"/>
      <c r="I319" s="215"/>
      <c r="J319" s="170"/>
      <c r="K319" s="171"/>
      <c r="L319" s="170"/>
      <c r="M319" s="175"/>
      <c r="N319" s="171"/>
      <c r="O319" s="48" t="s">
        <v>154</v>
      </c>
      <c r="P319" s="27"/>
      <c r="Q319" s="45"/>
      <c r="R319" s="48" t="str">
        <f t="shared" si="370"/>
        <v/>
      </c>
      <c r="S319" s="45"/>
      <c r="T319" s="48" t="str">
        <f t="shared" si="371"/>
        <v/>
      </c>
      <c r="U319" s="73"/>
      <c r="V319" s="156"/>
      <c r="W319" s="157"/>
      <c r="AC319" s="91"/>
      <c r="AD319" s="1" t="str">
        <f>IF($P319="","0",VLOOKUP($P319,登録データ!$Q$4:$R$19,2,FALSE))</f>
        <v>0</v>
      </c>
      <c r="AE319" s="1" t="str">
        <f t="shared" si="372"/>
        <v>00</v>
      </c>
      <c r="AF319" s="1" t="str">
        <f t="shared" si="373"/>
        <v/>
      </c>
      <c r="AG319" s="1" t="str">
        <f t="shared" si="368"/>
        <v>000000</v>
      </c>
      <c r="AH319" s="1" t="str">
        <f t="shared" si="369"/>
        <v/>
      </c>
      <c r="AI319" s="1" t="str">
        <f t="shared" si="374"/>
        <v/>
      </c>
      <c r="AJ319" s="219"/>
      <c r="AK319" s="219"/>
      <c r="AM319" s="76"/>
      <c r="AN319" s="76"/>
      <c r="AO319" s="76"/>
      <c r="AP319" s="76"/>
      <c r="AR319" s="76"/>
      <c r="AS319" s="76"/>
      <c r="AT319" s="76"/>
      <c r="AU319" s="76"/>
    </row>
    <row r="320" spans="2:47" ht="19.5" thickBot="1">
      <c r="B320" s="210"/>
      <c r="C320" s="166"/>
      <c r="D320" s="172"/>
      <c r="E320" s="176"/>
      <c r="F320" s="173"/>
      <c r="G320" s="216"/>
      <c r="H320" s="217"/>
      <c r="I320" s="218"/>
      <c r="J320" s="172"/>
      <c r="K320" s="173"/>
      <c r="L320" s="172"/>
      <c r="M320" s="176"/>
      <c r="N320" s="173"/>
      <c r="O320" s="9" t="s">
        <v>155</v>
      </c>
      <c r="P320" s="111"/>
      <c r="Q320" s="30"/>
      <c r="R320" s="9" t="str">
        <f t="shared" si="370"/>
        <v/>
      </c>
      <c r="S320" s="30"/>
      <c r="T320" s="9" t="str">
        <f t="shared" si="371"/>
        <v/>
      </c>
      <c r="U320" s="82"/>
      <c r="V320" s="156"/>
      <c r="W320" s="157"/>
      <c r="AC320" s="91"/>
      <c r="AD320" s="1" t="str">
        <f>IF($P320="","0",VLOOKUP($P320,登録データ!$Q$4:$R$19,2,FALSE))</f>
        <v>0</v>
      </c>
      <c r="AE320" s="1" t="str">
        <f t="shared" si="372"/>
        <v>00</v>
      </c>
      <c r="AF320" s="1" t="str">
        <f t="shared" si="373"/>
        <v/>
      </c>
      <c r="AG320" s="1" t="str">
        <f t="shared" si="368"/>
        <v>000000</v>
      </c>
      <c r="AH320" s="1" t="str">
        <f t="shared" si="369"/>
        <v/>
      </c>
      <c r="AI320" s="1" t="str">
        <f t="shared" si="374"/>
        <v/>
      </c>
      <c r="AJ320" s="219"/>
      <c r="AK320" s="219"/>
      <c r="AM320" s="76"/>
      <c r="AN320" s="76"/>
      <c r="AO320" s="76"/>
      <c r="AP320" s="76"/>
      <c r="AR320" s="76"/>
      <c r="AS320" s="76"/>
      <c r="AT320" s="76"/>
      <c r="AU320" s="76"/>
    </row>
    <row r="321" spans="2:47" ht="19.5" thickTop="1">
      <c r="B321" s="209">
        <v>101</v>
      </c>
      <c r="C321" s="164"/>
      <c r="D321" s="168"/>
      <c r="E321" s="174"/>
      <c r="F321" s="169"/>
      <c r="G321" s="168"/>
      <c r="H321" s="174"/>
      <c r="I321" s="169"/>
      <c r="J321" s="168"/>
      <c r="K321" s="169"/>
      <c r="L321" s="168"/>
      <c r="M321" s="174"/>
      <c r="N321" s="169"/>
      <c r="O321" s="20" t="s">
        <v>153</v>
      </c>
      <c r="P321" s="54"/>
      <c r="Q321" s="29"/>
      <c r="R321" s="20" t="str">
        <f t="shared" si="370"/>
        <v/>
      </c>
      <c r="S321" s="29"/>
      <c r="T321" s="20" t="str">
        <f t="shared" si="371"/>
        <v/>
      </c>
      <c r="U321" s="81"/>
      <c r="V321" s="156"/>
      <c r="W321" s="157"/>
      <c r="AC321" s="91"/>
      <c r="AD321" s="1" t="str">
        <f>IF($P321="","0",VLOOKUP($P321,登録データ!$Q$4:$R$19,2,FALSE))</f>
        <v>0</v>
      </c>
      <c r="AE321" s="1" t="str">
        <f t="shared" si="372"/>
        <v>00</v>
      </c>
      <c r="AF321" s="1" t="str">
        <f t="shared" si="373"/>
        <v/>
      </c>
      <c r="AG321" s="1" t="str">
        <f t="shared" si="368"/>
        <v>000000</v>
      </c>
      <c r="AH321" s="1" t="str">
        <f t="shared" si="369"/>
        <v/>
      </c>
      <c r="AI321" s="1" t="str">
        <f t="shared" si="374"/>
        <v/>
      </c>
      <c r="AJ321" s="219" t="str">
        <f>IF($C321="","",IF($C321="@",0,IF(COUNTIF($C$21:$C$620,$C321)=1,0,1)))</f>
        <v/>
      </c>
      <c r="AK321" s="219" t="str">
        <f>IF($L321="","",IF(OR($L321="北海道",$L321="東京都",$L321="大阪府",$L321="京都府",RIGHT($L321,1)="県"),0,1))</f>
        <v/>
      </c>
      <c r="AM321" s="76" t="str">
        <f>IF(AN321="","",RANK(AN321,$AN$21:$AN$600,1))</f>
        <v/>
      </c>
      <c r="AN321" s="76" t="str">
        <f>IF(V321="","",C321)</f>
        <v/>
      </c>
      <c r="AO321" s="1" t="str">
        <f>IF(AP321="","",RANK(AP321,$AP$21:$AP$600,1))</f>
        <v/>
      </c>
      <c r="AP321" s="76" t="str">
        <f>IF(W321="","",C321)</f>
        <v/>
      </c>
      <c r="AR321" s="76" t="str">
        <f t="shared" ref="AR321" si="431">IF(C321="","",G323)</f>
        <v/>
      </c>
      <c r="AS321" s="76" t="str">
        <f t="shared" ref="AS321" si="432">RIGHT(C321,3)</f>
        <v/>
      </c>
      <c r="AT321" s="76" t="str">
        <f t="shared" ref="AT321" si="433">IF(C321="","",RIGHT("00"&amp;AS321,3))</f>
        <v/>
      </c>
      <c r="AU321" s="76" t="str">
        <f t="shared" ref="AU321" si="434">CONCATENATE(AR321,AT321)</f>
        <v/>
      </c>
    </row>
    <row r="322" spans="2:47">
      <c r="B322" s="125"/>
      <c r="C322" s="165"/>
      <c r="D322" s="170"/>
      <c r="E322" s="175"/>
      <c r="F322" s="171"/>
      <c r="G322" s="213"/>
      <c r="H322" s="214"/>
      <c r="I322" s="215"/>
      <c r="J322" s="170"/>
      <c r="K322" s="171"/>
      <c r="L322" s="170"/>
      <c r="M322" s="175"/>
      <c r="N322" s="171"/>
      <c r="O322" s="48" t="s">
        <v>154</v>
      </c>
      <c r="P322" s="27"/>
      <c r="Q322" s="45"/>
      <c r="R322" s="48" t="str">
        <f t="shared" si="370"/>
        <v/>
      </c>
      <c r="S322" s="45"/>
      <c r="T322" s="48" t="str">
        <f t="shared" si="371"/>
        <v/>
      </c>
      <c r="U322" s="73"/>
      <c r="V322" s="156"/>
      <c r="W322" s="157"/>
      <c r="AC322" s="91"/>
      <c r="AD322" s="1" t="str">
        <f>IF($P322="","0",VLOOKUP($P322,登録データ!$Q$4:$R$19,2,FALSE))</f>
        <v>0</v>
      </c>
      <c r="AE322" s="1" t="str">
        <f t="shared" si="372"/>
        <v>00</v>
      </c>
      <c r="AF322" s="1" t="str">
        <f t="shared" si="373"/>
        <v/>
      </c>
      <c r="AG322" s="1" t="str">
        <f t="shared" si="368"/>
        <v>000000</v>
      </c>
      <c r="AH322" s="1" t="str">
        <f t="shared" si="369"/>
        <v/>
      </c>
      <c r="AI322" s="1" t="str">
        <f t="shared" si="374"/>
        <v/>
      </c>
      <c r="AJ322" s="219"/>
      <c r="AK322" s="219"/>
      <c r="AM322" s="76"/>
      <c r="AN322" s="76"/>
      <c r="AO322" s="76"/>
      <c r="AP322" s="76"/>
      <c r="AR322" s="76"/>
      <c r="AS322" s="76"/>
      <c r="AT322" s="76"/>
      <c r="AU322" s="76"/>
    </row>
    <row r="323" spans="2:47" ht="19.5" thickBot="1">
      <c r="B323" s="210"/>
      <c r="C323" s="166"/>
      <c r="D323" s="172"/>
      <c r="E323" s="176"/>
      <c r="F323" s="173"/>
      <c r="G323" s="216"/>
      <c r="H323" s="217"/>
      <c r="I323" s="218"/>
      <c r="J323" s="172"/>
      <c r="K323" s="173"/>
      <c r="L323" s="172"/>
      <c r="M323" s="176"/>
      <c r="N323" s="173"/>
      <c r="O323" s="9" t="s">
        <v>155</v>
      </c>
      <c r="P323" s="111"/>
      <c r="Q323" s="30"/>
      <c r="R323" s="9" t="str">
        <f t="shared" si="370"/>
        <v/>
      </c>
      <c r="S323" s="30"/>
      <c r="T323" s="9" t="str">
        <f t="shared" si="371"/>
        <v/>
      </c>
      <c r="U323" s="82"/>
      <c r="V323" s="156"/>
      <c r="W323" s="157"/>
      <c r="AC323" s="91"/>
      <c r="AD323" s="1" t="str">
        <f>IF($P323="","0",VLOOKUP($P323,登録データ!$Q$4:$R$19,2,FALSE))</f>
        <v>0</v>
      </c>
      <c r="AE323" s="1" t="str">
        <f t="shared" si="372"/>
        <v>00</v>
      </c>
      <c r="AF323" s="1" t="str">
        <f t="shared" si="373"/>
        <v/>
      </c>
      <c r="AG323" s="1" t="str">
        <f t="shared" si="368"/>
        <v>000000</v>
      </c>
      <c r="AH323" s="1" t="str">
        <f t="shared" si="369"/>
        <v/>
      </c>
      <c r="AI323" s="1" t="str">
        <f t="shared" si="374"/>
        <v/>
      </c>
      <c r="AJ323" s="219"/>
      <c r="AK323" s="219"/>
      <c r="AM323" s="76"/>
      <c r="AN323" s="76"/>
      <c r="AO323" s="76"/>
      <c r="AP323" s="76"/>
      <c r="AR323" s="76"/>
      <c r="AS323" s="76"/>
      <c r="AT323" s="76"/>
      <c r="AU323" s="76"/>
    </row>
    <row r="324" spans="2:47" ht="19.5" thickTop="1">
      <c r="B324" s="209">
        <v>102</v>
      </c>
      <c r="C324" s="164"/>
      <c r="D324" s="168"/>
      <c r="E324" s="174"/>
      <c r="F324" s="169"/>
      <c r="G324" s="168"/>
      <c r="H324" s="174"/>
      <c r="I324" s="169"/>
      <c r="J324" s="168"/>
      <c r="K324" s="169"/>
      <c r="L324" s="168"/>
      <c r="M324" s="174"/>
      <c r="N324" s="169"/>
      <c r="O324" s="20" t="s">
        <v>153</v>
      </c>
      <c r="P324" s="54"/>
      <c r="Q324" s="29"/>
      <c r="R324" s="20" t="str">
        <f t="shared" si="370"/>
        <v/>
      </c>
      <c r="S324" s="29"/>
      <c r="T324" s="20" t="str">
        <f t="shared" si="371"/>
        <v/>
      </c>
      <c r="U324" s="81"/>
      <c r="V324" s="156"/>
      <c r="W324" s="157"/>
      <c r="AC324" s="91"/>
      <c r="AD324" s="1" t="str">
        <f>IF($P324="","0",VLOOKUP($P324,登録データ!$Q$4:$R$19,2,FALSE))</f>
        <v>0</v>
      </c>
      <c r="AE324" s="1" t="str">
        <f t="shared" si="372"/>
        <v>00</v>
      </c>
      <c r="AF324" s="1" t="str">
        <f t="shared" si="373"/>
        <v/>
      </c>
      <c r="AG324" s="1" t="str">
        <f t="shared" si="368"/>
        <v>000000</v>
      </c>
      <c r="AH324" s="1" t="str">
        <f t="shared" si="369"/>
        <v/>
      </c>
      <c r="AI324" s="1" t="str">
        <f t="shared" si="374"/>
        <v/>
      </c>
      <c r="AJ324" s="219" t="str">
        <f>IF($C324="","",IF($C324="@",0,IF(COUNTIF($C$21:$C$620,$C324)=1,0,1)))</f>
        <v/>
      </c>
      <c r="AK324" s="219" t="str">
        <f>IF($L324="","",IF(OR($L324="北海道",$L324="東京都",$L324="大阪府",$L324="京都府",RIGHT($L324,1)="県"),0,1))</f>
        <v/>
      </c>
      <c r="AM324" s="76" t="str">
        <f>IF(AN324="","",RANK(AN324,$AN$21:$AN$600,1))</f>
        <v/>
      </c>
      <c r="AN324" s="76" t="str">
        <f>IF(V324="","",C324)</f>
        <v/>
      </c>
      <c r="AO324" s="1" t="str">
        <f>IF(AP324="","",RANK(AP324,$AP$21:$AP$600,1))</f>
        <v/>
      </c>
      <c r="AP324" s="76" t="str">
        <f>IF(W324="","",C324)</f>
        <v/>
      </c>
      <c r="AR324" s="76" t="str">
        <f t="shared" ref="AR324" si="435">IF(C324="","",G326)</f>
        <v/>
      </c>
      <c r="AS324" s="76" t="str">
        <f t="shared" ref="AS324" si="436">RIGHT(C324,3)</f>
        <v/>
      </c>
      <c r="AT324" s="76" t="str">
        <f t="shared" ref="AT324" si="437">IF(C324="","",RIGHT("00"&amp;AS324,3))</f>
        <v/>
      </c>
      <c r="AU324" s="76" t="str">
        <f t="shared" ref="AU324" si="438">CONCATENATE(AR324,AT324)</f>
        <v/>
      </c>
    </row>
    <row r="325" spans="2:47">
      <c r="B325" s="125"/>
      <c r="C325" s="165"/>
      <c r="D325" s="170"/>
      <c r="E325" s="175"/>
      <c r="F325" s="171"/>
      <c r="G325" s="213"/>
      <c r="H325" s="214"/>
      <c r="I325" s="215"/>
      <c r="J325" s="170"/>
      <c r="K325" s="171"/>
      <c r="L325" s="170"/>
      <c r="M325" s="175"/>
      <c r="N325" s="171"/>
      <c r="O325" s="48" t="s">
        <v>154</v>
      </c>
      <c r="P325" s="27"/>
      <c r="Q325" s="45"/>
      <c r="R325" s="48" t="str">
        <f t="shared" si="370"/>
        <v/>
      </c>
      <c r="S325" s="45"/>
      <c r="T325" s="48" t="str">
        <f t="shared" si="371"/>
        <v/>
      </c>
      <c r="U325" s="73"/>
      <c r="V325" s="156"/>
      <c r="W325" s="157"/>
      <c r="AC325" s="91"/>
      <c r="AD325" s="1" t="str">
        <f>IF($P325="","0",VLOOKUP($P325,登録データ!$Q$4:$R$19,2,FALSE))</f>
        <v>0</v>
      </c>
      <c r="AE325" s="1" t="str">
        <f t="shared" si="372"/>
        <v>00</v>
      </c>
      <c r="AF325" s="1" t="str">
        <f t="shared" si="373"/>
        <v/>
      </c>
      <c r="AG325" s="1" t="str">
        <f t="shared" si="368"/>
        <v>000000</v>
      </c>
      <c r="AH325" s="1" t="str">
        <f t="shared" si="369"/>
        <v/>
      </c>
      <c r="AI325" s="1" t="str">
        <f t="shared" si="374"/>
        <v/>
      </c>
      <c r="AJ325" s="219"/>
      <c r="AK325" s="219"/>
      <c r="AM325" s="76"/>
      <c r="AN325" s="76"/>
      <c r="AO325" s="76"/>
      <c r="AP325" s="76"/>
      <c r="AR325" s="76"/>
      <c r="AS325" s="76"/>
      <c r="AT325" s="76"/>
      <c r="AU325" s="76"/>
    </row>
    <row r="326" spans="2:47" ht="19.5" thickBot="1">
      <c r="B326" s="210"/>
      <c r="C326" s="166"/>
      <c r="D326" s="172"/>
      <c r="E326" s="176"/>
      <c r="F326" s="173"/>
      <c r="G326" s="216"/>
      <c r="H326" s="217"/>
      <c r="I326" s="218"/>
      <c r="J326" s="172"/>
      <c r="K326" s="173"/>
      <c r="L326" s="172"/>
      <c r="M326" s="176"/>
      <c r="N326" s="173"/>
      <c r="O326" s="9" t="s">
        <v>155</v>
      </c>
      <c r="P326" s="111"/>
      <c r="Q326" s="30"/>
      <c r="R326" s="9" t="str">
        <f t="shared" si="370"/>
        <v/>
      </c>
      <c r="S326" s="30"/>
      <c r="T326" s="9" t="str">
        <f t="shared" si="371"/>
        <v/>
      </c>
      <c r="U326" s="82"/>
      <c r="V326" s="156"/>
      <c r="W326" s="157"/>
      <c r="AC326" s="91"/>
      <c r="AD326" s="1" t="str">
        <f>IF($P326="","0",VLOOKUP($P326,登録データ!$Q$4:$R$19,2,FALSE))</f>
        <v>0</v>
      </c>
      <c r="AE326" s="1" t="str">
        <f t="shared" si="372"/>
        <v>00</v>
      </c>
      <c r="AF326" s="1" t="str">
        <f t="shared" si="373"/>
        <v/>
      </c>
      <c r="AG326" s="1" t="str">
        <f t="shared" si="368"/>
        <v>000000</v>
      </c>
      <c r="AH326" s="1" t="str">
        <f t="shared" si="369"/>
        <v/>
      </c>
      <c r="AI326" s="1" t="str">
        <f t="shared" si="374"/>
        <v/>
      </c>
      <c r="AJ326" s="219"/>
      <c r="AK326" s="219"/>
      <c r="AM326" s="76"/>
      <c r="AN326" s="76"/>
      <c r="AO326" s="76"/>
      <c r="AP326" s="76"/>
      <c r="AR326" s="76"/>
      <c r="AS326" s="76"/>
      <c r="AT326" s="76"/>
      <c r="AU326" s="76"/>
    </row>
    <row r="327" spans="2:47" ht="19.5" thickTop="1">
      <c r="B327" s="209">
        <v>103</v>
      </c>
      <c r="C327" s="164"/>
      <c r="D327" s="168"/>
      <c r="E327" s="174"/>
      <c r="F327" s="169"/>
      <c r="G327" s="168"/>
      <c r="H327" s="174"/>
      <c r="I327" s="169"/>
      <c r="J327" s="168"/>
      <c r="K327" s="169"/>
      <c r="L327" s="168"/>
      <c r="M327" s="174"/>
      <c r="N327" s="169"/>
      <c r="O327" s="20" t="s">
        <v>153</v>
      </c>
      <c r="P327" s="54"/>
      <c r="Q327" s="29"/>
      <c r="R327" s="20" t="str">
        <f t="shared" si="370"/>
        <v/>
      </c>
      <c r="S327" s="29"/>
      <c r="T327" s="20" t="str">
        <f t="shared" si="371"/>
        <v/>
      </c>
      <c r="U327" s="81"/>
      <c r="V327" s="156"/>
      <c r="W327" s="157"/>
      <c r="AC327" s="91"/>
      <c r="AD327" s="1" t="str">
        <f>IF($P327="","0",VLOOKUP($P327,登録データ!$Q$4:$R$19,2,FALSE))</f>
        <v>0</v>
      </c>
      <c r="AE327" s="1" t="str">
        <f t="shared" si="372"/>
        <v>00</v>
      </c>
      <c r="AF327" s="1" t="str">
        <f t="shared" si="373"/>
        <v/>
      </c>
      <c r="AG327" s="1" t="str">
        <f t="shared" si="368"/>
        <v>000000</v>
      </c>
      <c r="AH327" s="1" t="str">
        <f t="shared" si="369"/>
        <v/>
      </c>
      <c r="AI327" s="1" t="str">
        <f t="shared" si="374"/>
        <v/>
      </c>
      <c r="AJ327" s="219" t="str">
        <f>IF($C327="","",IF($C327="@",0,IF(COUNTIF($C$21:$C$620,$C327)=1,0,1)))</f>
        <v/>
      </c>
      <c r="AK327" s="219" t="str">
        <f>IF($L327="","",IF(OR($L327="北海道",$L327="東京都",$L327="大阪府",$L327="京都府",RIGHT($L327,1)="県"),0,1))</f>
        <v/>
      </c>
      <c r="AM327" s="76" t="str">
        <f>IF(AN327="","",RANK(AN327,$AN$21:$AN$600,1))</f>
        <v/>
      </c>
      <c r="AN327" s="76" t="str">
        <f>IF(V327="","",C327)</f>
        <v/>
      </c>
      <c r="AO327" s="1" t="str">
        <f>IF(AP327="","",RANK(AP327,$AP$21:$AP$600,1))</f>
        <v/>
      </c>
      <c r="AP327" s="76" t="str">
        <f>IF(W327="","",C327)</f>
        <v/>
      </c>
      <c r="AR327" s="76" t="str">
        <f t="shared" ref="AR327" si="439">IF(C327="","",G329)</f>
        <v/>
      </c>
      <c r="AS327" s="76" t="str">
        <f t="shared" ref="AS327" si="440">RIGHT(C327,3)</f>
        <v/>
      </c>
      <c r="AT327" s="76" t="str">
        <f t="shared" ref="AT327" si="441">IF(C327="","",RIGHT("00"&amp;AS327,3))</f>
        <v/>
      </c>
      <c r="AU327" s="76" t="str">
        <f t="shared" ref="AU327" si="442">CONCATENATE(AR327,AT327)</f>
        <v/>
      </c>
    </row>
    <row r="328" spans="2:47">
      <c r="B328" s="125"/>
      <c r="C328" s="165"/>
      <c r="D328" s="170"/>
      <c r="E328" s="175"/>
      <c r="F328" s="171"/>
      <c r="G328" s="213"/>
      <c r="H328" s="214"/>
      <c r="I328" s="215"/>
      <c r="J328" s="170"/>
      <c r="K328" s="171"/>
      <c r="L328" s="170"/>
      <c r="M328" s="175"/>
      <c r="N328" s="171"/>
      <c r="O328" s="48" t="s">
        <v>154</v>
      </c>
      <c r="P328" s="27"/>
      <c r="Q328" s="45"/>
      <c r="R328" s="48" t="str">
        <f t="shared" si="370"/>
        <v/>
      </c>
      <c r="S328" s="45"/>
      <c r="T328" s="48" t="str">
        <f t="shared" si="371"/>
        <v/>
      </c>
      <c r="U328" s="73"/>
      <c r="V328" s="156"/>
      <c r="W328" s="157"/>
      <c r="AC328" s="91"/>
      <c r="AD328" s="1" t="str">
        <f>IF($P328="","0",VLOOKUP($P328,登録データ!$Q$4:$R$19,2,FALSE))</f>
        <v>0</v>
      </c>
      <c r="AE328" s="1" t="str">
        <f t="shared" si="372"/>
        <v>00</v>
      </c>
      <c r="AF328" s="1" t="str">
        <f t="shared" si="373"/>
        <v/>
      </c>
      <c r="AG328" s="1" t="str">
        <f t="shared" si="368"/>
        <v>000000</v>
      </c>
      <c r="AH328" s="1" t="str">
        <f t="shared" si="369"/>
        <v/>
      </c>
      <c r="AI328" s="1" t="str">
        <f t="shared" si="374"/>
        <v/>
      </c>
      <c r="AJ328" s="219"/>
      <c r="AK328" s="219"/>
      <c r="AM328" s="76"/>
      <c r="AN328" s="76"/>
      <c r="AO328" s="76"/>
      <c r="AP328" s="76"/>
      <c r="AR328" s="76"/>
      <c r="AS328" s="76"/>
      <c r="AT328" s="76"/>
      <c r="AU328" s="76"/>
    </row>
    <row r="329" spans="2:47" ht="19.5" thickBot="1">
      <c r="B329" s="210"/>
      <c r="C329" s="166"/>
      <c r="D329" s="172"/>
      <c r="E329" s="176"/>
      <c r="F329" s="173"/>
      <c r="G329" s="216"/>
      <c r="H329" s="217"/>
      <c r="I329" s="218"/>
      <c r="J329" s="172"/>
      <c r="K329" s="173"/>
      <c r="L329" s="172"/>
      <c r="M329" s="176"/>
      <c r="N329" s="173"/>
      <c r="O329" s="9" t="s">
        <v>155</v>
      </c>
      <c r="P329" s="111"/>
      <c r="Q329" s="30"/>
      <c r="R329" s="9" t="str">
        <f t="shared" si="370"/>
        <v/>
      </c>
      <c r="S329" s="30"/>
      <c r="T329" s="9" t="str">
        <f t="shared" si="371"/>
        <v/>
      </c>
      <c r="U329" s="82"/>
      <c r="V329" s="156"/>
      <c r="W329" s="157"/>
      <c r="AC329" s="91"/>
      <c r="AD329" s="1" t="str">
        <f>IF($P329="","0",VLOOKUP($P329,登録データ!$Q$4:$R$19,2,FALSE))</f>
        <v>0</v>
      </c>
      <c r="AE329" s="1" t="str">
        <f t="shared" si="372"/>
        <v>00</v>
      </c>
      <c r="AF329" s="1" t="str">
        <f t="shared" si="373"/>
        <v/>
      </c>
      <c r="AG329" s="1" t="str">
        <f t="shared" si="368"/>
        <v>000000</v>
      </c>
      <c r="AH329" s="1" t="str">
        <f t="shared" si="369"/>
        <v/>
      </c>
      <c r="AI329" s="1" t="str">
        <f t="shared" si="374"/>
        <v/>
      </c>
      <c r="AJ329" s="219"/>
      <c r="AK329" s="219"/>
      <c r="AM329" s="76"/>
      <c r="AN329" s="76"/>
      <c r="AO329" s="76"/>
      <c r="AP329" s="76"/>
      <c r="AR329" s="76"/>
      <c r="AS329" s="76"/>
      <c r="AT329" s="76"/>
      <c r="AU329" s="76"/>
    </row>
    <row r="330" spans="2:47" ht="19.5" thickTop="1">
      <c r="B330" s="209">
        <v>104</v>
      </c>
      <c r="C330" s="164"/>
      <c r="D330" s="168"/>
      <c r="E330" s="174"/>
      <c r="F330" s="169"/>
      <c r="G330" s="168"/>
      <c r="H330" s="174"/>
      <c r="I330" s="169"/>
      <c r="J330" s="168"/>
      <c r="K330" s="169"/>
      <c r="L330" s="168"/>
      <c r="M330" s="174"/>
      <c r="N330" s="169"/>
      <c r="O330" s="20" t="s">
        <v>153</v>
      </c>
      <c r="P330" s="54"/>
      <c r="Q330" s="29"/>
      <c r="R330" s="20" t="str">
        <f t="shared" si="370"/>
        <v/>
      </c>
      <c r="S330" s="29"/>
      <c r="T330" s="20" t="str">
        <f t="shared" si="371"/>
        <v/>
      </c>
      <c r="U330" s="81"/>
      <c r="V330" s="156"/>
      <c r="W330" s="157"/>
      <c r="AC330" s="91"/>
      <c r="AD330" s="1" t="str">
        <f>IF($P330="","0",VLOOKUP($P330,登録データ!$Q$4:$R$19,2,FALSE))</f>
        <v>0</v>
      </c>
      <c r="AE330" s="1" t="str">
        <f t="shared" si="372"/>
        <v>00</v>
      </c>
      <c r="AF330" s="1" t="str">
        <f t="shared" si="373"/>
        <v/>
      </c>
      <c r="AG330" s="1" t="str">
        <f t="shared" si="368"/>
        <v>000000</v>
      </c>
      <c r="AH330" s="1" t="str">
        <f t="shared" si="369"/>
        <v/>
      </c>
      <c r="AI330" s="1" t="str">
        <f t="shared" si="374"/>
        <v/>
      </c>
      <c r="AJ330" s="219" t="str">
        <f>IF($C330="","",IF($C330="@",0,IF(COUNTIF($C$21:$C$620,$C330)=1,0,1)))</f>
        <v/>
      </c>
      <c r="AK330" s="219" t="str">
        <f>IF($L330="","",IF(OR($L330="北海道",$L330="東京都",$L330="大阪府",$L330="京都府",RIGHT($L330,1)="県"),0,1))</f>
        <v/>
      </c>
      <c r="AM330" s="76" t="str">
        <f>IF(AN330="","",RANK(AN330,$AN$21:$AN$600,1))</f>
        <v/>
      </c>
      <c r="AN330" s="76" t="str">
        <f>IF(V330="","",C330)</f>
        <v/>
      </c>
      <c r="AO330" s="1" t="str">
        <f>IF(AP330="","",RANK(AP330,$AP$21:$AP$600,1))</f>
        <v/>
      </c>
      <c r="AP330" s="76" t="str">
        <f>IF(W330="","",C330)</f>
        <v/>
      </c>
      <c r="AR330" s="76" t="str">
        <f t="shared" ref="AR330" si="443">IF(C330="","",G332)</f>
        <v/>
      </c>
      <c r="AS330" s="76" t="str">
        <f t="shared" ref="AS330" si="444">RIGHT(C330,3)</f>
        <v/>
      </c>
      <c r="AT330" s="76" t="str">
        <f t="shared" ref="AT330" si="445">IF(C330="","",RIGHT("00"&amp;AS330,3))</f>
        <v/>
      </c>
      <c r="AU330" s="76" t="str">
        <f t="shared" ref="AU330" si="446">CONCATENATE(AR330,AT330)</f>
        <v/>
      </c>
    </row>
    <row r="331" spans="2:47">
      <c r="B331" s="125"/>
      <c r="C331" s="165"/>
      <c r="D331" s="170"/>
      <c r="E331" s="175"/>
      <c r="F331" s="171"/>
      <c r="G331" s="213"/>
      <c r="H331" s="214"/>
      <c r="I331" s="215"/>
      <c r="J331" s="170"/>
      <c r="K331" s="171"/>
      <c r="L331" s="170"/>
      <c r="M331" s="175"/>
      <c r="N331" s="171"/>
      <c r="O331" s="48" t="s">
        <v>154</v>
      </c>
      <c r="P331" s="27"/>
      <c r="Q331" s="45"/>
      <c r="R331" s="48" t="str">
        <f t="shared" si="370"/>
        <v/>
      </c>
      <c r="S331" s="45"/>
      <c r="T331" s="48" t="str">
        <f t="shared" si="371"/>
        <v/>
      </c>
      <c r="U331" s="73"/>
      <c r="V331" s="156"/>
      <c r="W331" s="157"/>
      <c r="AC331" s="91"/>
      <c r="AD331" s="1" t="str">
        <f>IF($P331="","0",VLOOKUP($P331,登録データ!$Q$4:$R$19,2,FALSE))</f>
        <v>0</v>
      </c>
      <c r="AE331" s="1" t="str">
        <f t="shared" si="372"/>
        <v>00</v>
      </c>
      <c r="AF331" s="1" t="str">
        <f t="shared" si="373"/>
        <v/>
      </c>
      <c r="AG331" s="1" t="str">
        <f t="shared" si="368"/>
        <v>000000</v>
      </c>
      <c r="AH331" s="1" t="str">
        <f t="shared" si="369"/>
        <v/>
      </c>
      <c r="AI331" s="1" t="str">
        <f t="shared" si="374"/>
        <v/>
      </c>
      <c r="AJ331" s="219"/>
      <c r="AK331" s="219"/>
      <c r="AM331" s="76"/>
      <c r="AN331" s="76"/>
      <c r="AO331" s="76"/>
      <c r="AP331" s="76"/>
      <c r="AR331" s="76"/>
      <c r="AS331" s="76"/>
      <c r="AT331" s="76"/>
      <c r="AU331" s="76"/>
    </row>
    <row r="332" spans="2:47" ht="19.5" thickBot="1">
      <c r="B332" s="210"/>
      <c r="C332" s="166"/>
      <c r="D332" s="172"/>
      <c r="E332" s="176"/>
      <c r="F332" s="173"/>
      <c r="G332" s="216"/>
      <c r="H332" s="217"/>
      <c r="I332" s="218"/>
      <c r="J332" s="172"/>
      <c r="K332" s="173"/>
      <c r="L332" s="172"/>
      <c r="M332" s="176"/>
      <c r="N332" s="173"/>
      <c r="O332" s="9" t="s">
        <v>155</v>
      </c>
      <c r="P332" s="111"/>
      <c r="Q332" s="30"/>
      <c r="R332" s="9" t="str">
        <f t="shared" si="370"/>
        <v/>
      </c>
      <c r="S332" s="30"/>
      <c r="T332" s="9" t="str">
        <f t="shared" si="371"/>
        <v/>
      </c>
      <c r="U332" s="82"/>
      <c r="V332" s="156"/>
      <c r="W332" s="157"/>
      <c r="AC332" s="91"/>
      <c r="AD332" s="1" t="str">
        <f>IF($P332="","0",VLOOKUP($P332,登録データ!$Q$4:$R$19,2,FALSE))</f>
        <v>0</v>
      </c>
      <c r="AE332" s="1" t="str">
        <f t="shared" si="372"/>
        <v>00</v>
      </c>
      <c r="AF332" s="1" t="str">
        <f t="shared" si="373"/>
        <v/>
      </c>
      <c r="AG332" s="1" t="str">
        <f t="shared" si="368"/>
        <v>000000</v>
      </c>
      <c r="AH332" s="1" t="str">
        <f t="shared" si="369"/>
        <v/>
      </c>
      <c r="AI332" s="1" t="str">
        <f t="shared" si="374"/>
        <v/>
      </c>
      <c r="AJ332" s="219"/>
      <c r="AK332" s="219"/>
      <c r="AM332" s="76"/>
      <c r="AN332" s="76"/>
      <c r="AO332" s="76"/>
      <c r="AP332" s="76"/>
      <c r="AR332" s="76"/>
      <c r="AS332" s="76"/>
      <c r="AT332" s="76"/>
      <c r="AU332" s="76"/>
    </row>
    <row r="333" spans="2:47" ht="19.5" thickTop="1">
      <c r="B333" s="209">
        <v>105</v>
      </c>
      <c r="C333" s="164"/>
      <c r="D333" s="168"/>
      <c r="E333" s="174"/>
      <c r="F333" s="169"/>
      <c r="G333" s="168"/>
      <c r="H333" s="174"/>
      <c r="I333" s="169"/>
      <c r="J333" s="168"/>
      <c r="K333" s="169"/>
      <c r="L333" s="168"/>
      <c r="M333" s="174"/>
      <c r="N333" s="169"/>
      <c r="O333" s="20" t="s">
        <v>153</v>
      </c>
      <c r="P333" s="54"/>
      <c r="Q333" s="29"/>
      <c r="R333" s="20" t="str">
        <f t="shared" si="370"/>
        <v/>
      </c>
      <c r="S333" s="29"/>
      <c r="T333" s="20" t="str">
        <f t="shared" si="371"/>
        <v/>
      </c>
      <c r="U333" s="81"/>
      <c r="V333" s="156"/>
      <c r="W333" s="157"/>
      <c r="AC333" s="91"/>
      <c r="AD333" s="1" t="str">
        <f>IF($P333="","0",VLOOKUP($P333,登録データ!$Q$4:$R$19,2,FALSE))</f>
        <v>0</v>
      </c>
      <c r="AE333" s="1" t="str">
        <f t="shared" si="372"/>
        <v>00</v>
      </c>
      <c r="AF333" s="1" t="str">
        <f t="shared" si="373"/>
        <v/>
      </c>
      <c r="AG333" s="1" t="str">
        <f t="shared" si="368"/>
        <v>000000</v>
      </c>
      <c r="AH333" s="1" t="str">
        <f t="shared" si="369"/>
        <v/>
      </c>
      <c r="AI333" s="1" t="str">
        <f t="shared" si="374"/>
        <v/>
      </c>
      <c r="AJ333" s="219" t="str">
        <f>IF($C333="","",IF($C333="@",0,IF(COUNTIF($C$21:$C$620,$C333)=1,0,1)))</f>
        <v/>
      </c>
      <c r="AK333" s="219" t="str">
        <f>IF($L333="","",IF(OR($L333="北海道",$L333="東京都",$L333="大阪府",$L333="京都府",RIGHT($L333,1)="県"),0,1))</f>
        <v/>
      </c>
      <c r="AM333" s="76" t="str">
        <f>IF(AN333="","",RANK(AN333,$AN$21:$AN$600,1))</f>
        <v/>
      </c>
      <c r="AN333" s="76" t="str">
        <f>IF(V333="","",C333)</f>
        <v/>
      </c>
      <c r="AO333" s="1" t="str">
        <f>IF(AP333="","",RANK(AP333,$AP$21:$AP$600,1))</f>
        <v/>
      </c>
      <c r="AP333" s="76" t="str">
        <f>IF(W333="","",C333)</f>
        <v/>
      </c>
      <c r="AR333" s="76" t="str">
        <f t="shared" ref="AR333" si="447">IF(C333="","",G335)</f>
        <v/>
      </c>
      <c r="AS333" s="76" t="str">
        <f t="shared" ref="AS333" si="448">RIGHT(C333,3)</f>
        <v/>
      </c>
      <c r="AT333" s="76" t="str">
        <f t="shared" ref="AT333" si="449">IF(C333="","",RIGHT("00"&amp;AS333,3))</f>
        <v/>
      </c>
      <c r="AU333" s="76" t="str">
        <f t="shared" ref="AU333" si="450">CONCATENATE(AR333,AT333)</f>
        <v/>
      </c>
    </row>
    <row r="334" spans="2:47">
      <c r="B334" s="125"/>
      <c r="C334" s="165"/>
      <c r="D334" s="170"/>
      <c r="E334" s="175"/>
      <c r="F334" s="171"/>
      <c r="G334" s="213"/>
      <c r="H334" s="214"/>
      <c r="I334" s="215"/>
      <c r="J334" s="170"/>
      <c r="K334" s="171"/>
      <c r="L334" s="170"/>
      <c r="M334" s="175"/>
      <c r="N334" s="171"/>
      <c r="O334" s="48" t="s">
        <v>154</v>
      </c>
      <c r="P334" s="27"/>
      <c r="Q334" s="45"/>
      <c r="R334" s="48" t="str">
        <f t="shared" si="370"/>
        <v/>
      </c>
      <c r="S334" s="45"/>
      <c r="T334" s="48" t="str">
        <f t="shared" si="371"/>
        <v/>
      </c>
      <c r="U334" s="73"/>
      <c r="V334" s="156"/>
      <c r="W334" s="157"/>
      <c r="AC334" s="91"/>
      <c r="AD334" s="1" t="str">
        <f>IF($P334="","0",VLOOKUP($P334,登録データ!$Q$4:$R$19,2,FALSE))</f>
        <v>0</v>
      </c>
      <c r="AE334" s="1" t="str">
        <f t="shared" si="372"/>
        <v>00</v>
      </c>
      <c r="AF334" s="1" t="str">
        <f t="shared" si="373"/>
        <v/>
      </c>
      <c r="AG334" s="1" t="str">
        <f t="shared" si="368"/>
        <v>000000</v>
      </c>
      <c r="AH334" s="1" t="str">
        <f t="shared" si="369"/>
        <v/>
      </c>
      <c r="AI334" s="1" t="str">
        <f t="shared" si="374"/>
        <v/>
      </c>
      <c r="AJ334" s="219"/>
      <c r="AK334" s="219"/>
      <c r="AM334" s="76"/>
      <c r="AN334" s="76"/>
      <c r="AO334" s="76"/>
      <c r="AP334" s="76"/>
      <c r="AR334" s="76"/>
      <c r="AS334" s="76"/>
      <c r="AT334" s="76"/>
      <c r="AU334" s="76"/>
    </row>
    <row r="335" spans="2:47" ht="19.5" thickBot="1">
      <c r="B335" s="210"/>
      <c r="C335" s="166"/>
      <c r="D335" s="172"/>
      <c r="E335" s="176"/>
      <c r="F335" s="173"/>
      <c r="G335" s="216"/>
      <c r="H335" s="217"/>
      <c r="I335" s="218"/>
      <c r="J335" s="172"/>
      <c r="K335" s="173"/>
      <c r="L335" s="172"/>
      <c r="M335" s="176"/>
      <c r="N335" s="173"/>
      <c r="O335" s="9" t="s">
        <v>155</v>
      </c>
      <c r="P335" s="111"/>
      <c r="Q335" s="30"/>
      <c r="R335" s="9" t="str">
        <f t="shared" si="370"/>
        <v/>
      </c>
      <c r="S335" s="30"/>
      <c r="T335" s="9" t="str">
        <f t="shared" si="371"/>
        <v/>
      </c>
      <c r="U335" s="82"/>
      <c r="V335" s="156"/>
      <c r="W335" s="157"/>
      <c r="AC335" s="91"/>
      <c r="AD335" s="1" t="str">
        <f>IF($P335="","0",VLOOKUP($P335,登録データ!$Q$4:$R$19,2,FALSE))</f>
        <v>0</v>
      </c>
      <c r="AE335" s="1" t="str">
        <f t="shared" si="372"/>
        <v>00</v>
      </c>
      <c r="AF335" s="1" t="str">
        <f t="shared" si="373"/>
        <v/>
      </c>
      <c r="AG335" s="1" t="str">
        <f t="shared" si="368"/>
        <v>000000</v>
      </c>
      <c r="AH335" s="1" t="str">
        <f t="shared" si="369"/>
        <v/>
      </c>
      <c r="AI335" s="1" t="str">
        <f t="shared" si="374"/>
        <v/>
      </c>
      <c r="AJ335" s="219"/>
      <c r="AK335" s="219"/>
      <c r="AM335" s="76"/>
      <c r="AN335" s="76"/>
      <c r="AO335" s="76"/>
      <c r="AP335" s="76"/>
      <c r="AR335" s="76"/>
      <c r="AS335" s="76"/>
      <c r="AT335" s="76"/>
      <c r="AU335" s="76"/>
    </row>
    <row r="336" spans="2:47" ht="19.5" thickTop="1">
      <c r="B336" s="209">
        <v>106</v>
      </c>
      <c r="C336" s="164"/>
      <c r="D336" s="168"/>
      <c r="E336" s="174"/>
      <c r="F336" s="169"/>
      <c r="G336" s="168"/>
      <c r="H336" s="174"/>
      <c r="I336" s="169"/>
      <c r="J336" s="168"/>
      <c r="K336" s="169"/>
      <c r="L336" s="168"/>
      <c r="M336" s="174"/>
      <c r="N336" s="169"/>
      <c r="O336" s="20" t="s">
        <v>153</v>
      </c>
      <c r="P336" s="54"/>
      <c r="Q336" s="29"/>
      <c r="R336" s="20" t="str">
        <f t="shared" si="370"/>
        <v/>
      </c>
      <c r="S336" s="29"/>
      <c r="T336" s="20" t="str">
        <f t="shared" si="371"/>
        <v/>
      </c>
      <c r="U336" s="81"/>
      <c r="V336" s="156"/>
      <c r="W336" s="157"/>
      <c r="AC336" s="91"/>
      <c r="AD336" s="1" t="str">
        <f>IF($P336="","0",VLOOKUP($P336,登録データ!$Q$4:$R$19,2,FALSE))</f>
        <v>0</v>
      </c>
      <c r="AE336" s="1" t="str">
        <f t="shared" si="372"/>
        <v>00</v>
      </c>
      <c r="AF336" s="1" t="str">
        <f t="shared" si="373"/>
        <v/>
      </c>
      <c r="AG336" s="1" t="str">
        <f t="shared" si="368"/>
        <v>000000</v>
      </c>
      <c r="AH336" s="1" t="str">
        <f t="shared" si="369"/>
        <v/>
      </c>
      <c r="AI336" s="1" t="str">
        <f t="shared" si="374"/>
        <v/>
      </c>
      <c r="AJ336" s="219" t="str">
        <f>IF($C336="","",IF($C336="@",0,IF(COUNTIF($C$21:$C$620,$C336)=1,0,1)))</f>
        <v/>
      </c>
      <c r="AK336" s="219" t="str">
        <f>IF($L336="","",IF(OR($L336="北海道",$L336="東京都",$L336="大阪府",$L336="京都府",RIGHT($L336,1)="県"),0,1))</f>
        <v/>
      </c>
      <c r="AM336" s="76" t="str">
        <f>IF(AN336="","",RANK(AN336,$AN$21:$AN$600,1))</f>
        <v/>
      </c>
      <c r="AN336" s="76" t="str">
        <f>IF(V336="","",C336)</f>
        <v/>
      </c>
      <c r="AO336" s="1" t="str">
        <f>IF(AP336="","",RANK(AP336,$AP$21:$AP$600,1))</f>
        <v/>
      </c>
      <c r="AP336" s="76" t="str">
        <f>IF(W336="","",C336)</f>
        <v/>
      </c>
      <c r="AR336" s="76" t="str">
        <f t="shared" ref="AR336" si="451">IF(C336="","",G338)</f>
        <v/>
      </c>
      <c r="AS336" s="76" t="str">
        <f t="shared" ref="AS336" si="452">RIGHT(C336,3)</f>
        <v/>
      </c>
      <c r="AT336" s="76" t="str">
        <f t="shared" ref="AT336" si="453">IF(C336="","",RIGHT("00"&amp;AS336,3))</f>
        <v/>
      </c>
      <c r="AU336" s="76" t="str">
        <f t="shared" ref="AU336" si="454">CONCATENATE(AR336,AT336)</f>
        <v/>
      </c>
    </row>
    <row r="337" spans="2:47">
      <c r="B337" s="125"/>
      <c r="C337" s="165"/>
      <c r="D337" s="170"/>
      <c r="E337" s="175"/>
      <c r="F337" s="171"/>
      <c r="G337" s="213"/>
      <c r="H337" s="214"/>
      <c r="I337" s="215"/>
      <c r="J337" s="170"/>
      <c r="K337" s="171"/>
      <c r="L337" s="170"/>
      <c r="M337" s="175"/>
      <c r="N337" s="171"/>
      <c r="O337" s="48" t="s">
        <v>154</v>
      </c>
      <c r="P337" s="27"/>
      <c r="Q337" s="45"/>
      <c r="R337" s="48" t="str">
        <f t="shared" si="370"/>
        <v/>
      </c>
      <c r="S337" s="45"/>
      <c r="T337" s="48" t="str">
        <f t="shared" si="371"/>
        <v/>
      </c>
      <c r="U337" s="73"/>
      <c r="V337" s="156"/>
      <c r="W337" s="157"/>
      <c r="AC337" s="91"/>
      <c r="AD337" s="1" t="str">
        <f>IF($P337="","0",VLOOKUP($P337,登録データ!$Q$4:$R$19,2,FALSE))</f>
        <v>0</v>
      </c>
      <c r="AE337" s="1" t="str">
        <f t="shared" si="372"/>
        <v>00</v>
      </c>
      <c r="AF337" s="1" t="str">
        <f t="shared" si="373"/>
        <v/>
      </c>
      <c r="AG337" s="1" t="str">
        <f t="shared" si="368"/>
        <v>000000</v>
      </c>
      <c r="AH337" s="1" t="str">
        <f t="shared" si="369"/>
        <v/>
      </c>
      <c r="AI337" s="1" t="str">
        <f t="shared" si="374"/>
        <v/>
      </c>
      <c r="AJ337" s="219"/>
      <c r="AK337" s="219"/>
      <c r="AM337" s="76"/>
      <c r="AN337" s="76"/>
      <c r="AO337" s="76"/>
      <c r="AP337" s="76"/>
      <c r="AR337" s="76"/>
      <c r="AS337" s="76"/>
      <c r="AT337" s="76"/>
      <c r="AU337" s="76"/>
    </row>
    <row r="338" spans="2:47" ht="19.5" thickBot="1">
      <c r="B338" s="210"/>
      <c r="C338" s="166"/>
      <c r="D338" s="172"/>
      <c r="E338" s="176"/>
      <c r="F338" s="173"/>
      <c r="G338" s="216"/>
      <c r="H338" s="217"/>
      <c r="I338" s="218"/>
      <c r="J338" s="172"/>
      <c r="K338" s="173"/>
      <c r="L338" s="172"/>
      <c r="M338" s="176"/>
      <c r="N338" s="173"/>
      <c r="O338" s="9" t="s">
        <v>155</v>
      </c>
      <c r="P338" s="111"/>
      <c r="Q338" s="30"/>
      <c r="R338" s="9" t="str">
        <f t="shared" si="370"/>
        <v/>
      </c>
      <c r="S338" s="30"/>
      <c r="T338" s="9" t="str">
        <f t="shared" si="371"/>
        <v/>
      </c>
      <c r="U338" s="82"/>
      <c r="V338" s="156"/>
      <c r="W338" s="157"/>
      <c r="AC338" s="91"/>
      <c r="AD338" s="1" t="str">
        <f>IF($P338="","0",VLOOKUP($P338,登録データ!$Q$4:$R$19,2,FALSE))</f>
        <v>0</v>
      </c>
      <c r="AE338" s="1" t="str">
        <f t="shared" si="372"/>
        <v>00</v>
      </c>
      <c r="AF338" s="1" t="str">
        <f t="shared" si="373"/>
        <v/>
      </c>
      <c r="AG338" s="1" t="str">
        <f t="shared" si="368"/>
        <v>000000</v>
      </c>
      <c r="AH338" s="1" t="str">
        <f t="shared" si="369"/>
        <v/>
      </c>
      <c r="AI338" s="1" t="str">
        <f t="shared" si="374"/>
        <v/>
      </c>
      <c r="AJ338" s="219"/>
      <c r="AK338" s="219"/>
      <c r="AM338" s="76"/>
      <c r="AN338" s="76"/>
      <c r="AO338" s="76"/>
      <c r="AP338" s="76"/>
      <c r="AR338" s="76"/>
      <c r="AS338" s="76"/>
      <c r="AT338" s="76"/>
      <c r="AU338" s="76"/>
    </row>
    <row r="339" spans="2:47" ht="19.5" thickTop="1">
      <c r="B339" s="209">
        <v>107</v>
      </c>
      <c r="C339" s="164"/>
      <c r="D339" s="168"/>
      <c r="E339" s="174"/>
      <c r="F339" s="169"/>
      <c r="G339" s="168"/>
      <c r="H339" s="174"/>
      <c r="I339" s="169"/>
      <c r="J339" s="168"/>
      <c r="K339" s="169"/>
      <c r="L339" s="168"/>
      <c r="M339" s="174"/>
      <c r="N339" s="169"/>
      <c r="O339" s="20" t="s">
        <v>153</v>
      </c>
      <c r="P339" s="54"/>
      <c r="Q339" s="29"/>
      <c r="R339" s="20" t="str">
        <f t="shared" si="370"/>
        <v/>
      </c>
      <c r="S339" s="29"/>
      <c r="T339" s="20" t="str">
        <f t="shared" si="371"/>
        <v/>
      </c>
      <c r="U339" s="81"/>
      <c r="V339" s="156"/>
      <c r="W339" s="157"/>
      <c r="AC339" s="91"/>
      <c r="AD339" s="1" t="str">
        <f>IF($P339="","0",VLOOKUP($P339,登録データ!$Q$4:$R$19,2,FALSE))</f>
        <v>0</v>
      </c>
      <c r="AE339" s="1" t="str">
        <f t="shared" si="372"/>
        <v>00</v>
      </c>
      <c r="AF339" s="1" t="str">
        <f t="shared" si="373"/>
        <v/>
      </c>
      <c r="AG339" s="1" t="str">
        <f t="shared" si="368"/>
        <v>000000</v>
      </c>
      <c r="AH339" s="1" t="str">
        <f t="shared" si="369"/>
        <v/>
      </c>
      <c r="AI339" s="1" t="str">
        <f t="shared" si="374"/>
        <v/>
      </c>
      <c r="AJ339" s="219" t="str">
        <f>IF($C339="","",IF($C339="@",0,IF(COUNTIF($C$21:$C$620,$C339)=1,0,1)))</f>
        <v/>
      </c>
      <c r="AK339" s="219" t="str">
        <f>IF($L339="","",IF(OR($L339="北海道",$L339="東京都",$L339="大阪府",$L339="京都府",RIGHT($L339,1)="県"),0,1))</f>
        <v/>
      </c>
      <c r="AM339" s="76" t="str">
        <f>IF(AN339="","",RANK(AN339,$AN$21:$AN$600,1))</f>
        <v/>
      </c>
      <c r="AN339" s="76" t="str">
        <f>IF(V339="","",C339)</f>
        <v/>
      </c>
      <c r="AO339" s="1" t="str">
        <f>IF(AP339="","",RANK(AP339,$AP$21:$AP$600,1))</f>
        <v/>
      </c>
      <c r="AP339" s="76" t="str">
        <f>IF(W339="","",C339)</f>
        <v/>
      </c>
      <c r="AR339" s="76" t="str">
        <f t="shared" ref="AR339" si="455">IF(C339="","",G341)</f>
        <v/>
      </c>
      <c r="AS339" s="76" t="str">
        <f t="shared" ref="AS339" si="456">RIGHT(C339,3)</f>
        <v/>
      </c>
      <c r="AT339" s="76" t="str">
        <f t="shared" ref="AT339" si="457">IF(C339="","",RIGHT("00"&amp;AS339,3))</f>
        <v/>
      </c>
      <c r="AU339" s="76" t="str">
        <f t="shared" ref="AU339" si="458">CONCATENATE(AR339,AT339)</f>
        <v/>
      </c>
    </row>
    <row r="340" spans="2:47">
      <c r="B340" s="125"/>
      <c r="C340" s="165"/>
      <c r="D340" s="170"/>
      <c r="E340" s="175"/>
      <c r="F340" s="171"/>
      <c r="G340" s="213"/>
      <c r="H340" s="214"/>
      <c r="I340" s="215"/>
      <c r="J340" s="170"/>
      <c r="K340" s="171"/>
      <c r="L340" s="170"/>
      <c r="M340" s="175"/>
      <c r="N340" s="171"/>
      <c r="O340" s="48" t="s">
        <v>154</v>
      </c>
      <c r="P340" s="27"/>
      <c r="Q340" s="45"/>
      <c r="R340" s="48" t="str">
        <f t="shared" si="370"/>
        <v/>
      </c>
      <c r="S340" s="45"/>
      <c r="T340" s="48" t="str">
        <f t="shared" si="371"/>
        <v/>
      </c>
      <c r="U340" s="73"/>
      <c r="V340" s="156"/>
      <c r="W340" s="157"/>
      <c r="AC340" s="91"/>
      <c r="AD340" s="1" t="str">
        <f>IF($P340="","0",VLOOKUP($P340,登録データ!$Q$4:$R$19,2,FALSE))</f>
        <v>0</v>
      </c>
      <c r="AE340" s="1" t="str">
        <f t="shared" si="372"/>
        <v>00</v>
      </c>
      <c r="AF340" s="1" t="str">
        <f t="shared" si="373"/>
        <v/>
      </c>
      <c r="AG340" s="1" t="str">
        <f t="shared" si="368"/>
        <v>000000</v>
      </c>
      <c r="AH340" s="1" t="str">
        <f t="shared" si="369"/>
        <v/>
      </c>
      <c r="AI340" s="1" t="str">
        <f t="shared" si="374"/>
        <v/>
      </c>
      <c r="AJ340" s="219"/>
      <c r="AK340" s="219"/>
      <c r="AM340" s="76"/>
      <c r="AN340" s="76"/>
      <c r="AO340" s="76"/>
      <c r="AP340" s="76"/>
      <c r="AR340" s="76"/>
      <c r="AS340" s="76"/>
      <c r="AT340" s="76"/>
      <c r="AU340" s="76"/>
    </row>
    <row r="341" spans="2:47" ht="19.5" thickBot="1">
      <c r="B341" s="210"/>
      <c r="C341" s="166"/>
      <c r="D341" s="172"/>
      <c r="E341" s="176"/>
      <c r="F341" s="173"/>
      <c r="G341" s="216"/>
      <c r="H341" s="217"/>
      <c r="I341" s="218"/>
      <c r="J341" s="172"/>
      <c r="K341" s="173"/>
      <c r="L341" s="172"/>
      <c r="M341" s="176"/>
      <c r="N341" s="173"/>
      <c r="O341" s="9" t="s">
        <v>155</v>
      </c>
      <c r="P341" s="111"/>
      <c r="Q341" s="30"/>
      <c r="R341" s="9" t="str">
        <f t="shared" si="370"/>
        <v/>
      </c>
      <c r="S341" s="30"/>
      <c r="T341" s="9" t="str">
        <f t="shared" si="371"/>
        <v/>
      </c>
      <c r="U341" s="82"/>
      <c r="V341" s="156"/>
      <c r="W341" s="157"/>
      <c r="AC341" s="91"/>
      <c r="AD341" s="1" t="str">
        <f>IF($P341="","0",VLOOKUP($P341,登録データ!$Q$4:$R$19,2,FALSE))</f>
        <v>0</v>
      </c>
      <c r="AE341" s="1" t="str">
        <f t="shared" si="372"/>
        <v>00</v>
      </c>
      <c r="AF341" s="1" t="str">
        <f t="shared" si="373"/>
        <v/>
      </c>
      <c r="AG341" s="1" t="str">
        <f t="shared" ref="AG341:AG404" si="459">IF($AF341=2,IF($S341="","0000",CONCATENATE(RIGHT($S341+100,2),$AE341)),IF($S341="","000000",CONCATENATE(RIGHT($Q341+100,2),RIGHT($S341+100,2),$AE341)))</f>
        <v>000000</v>
      </c>
      <c r="AH341" s="1" t="str">
        <f t="shared" ref="AH341:AH404" si="460">IF($P341="","",CONCATENATE($AD341," ",IF($AF341=1,RIGHT($AG341+10000000,7),RIGHT($AG341+100000,5))))</f>
        <v/>
      </c>
      <c r="AI341" s="1" t="str">
        <f t="shared" si="374"/>
        <v/>
      </c>
      <c r="AJ341" s="219"/>
      <c r="AK341" s="219"/>
      <c r="AM341" s="76"/>
      <c r="AN341" s="76"/>
      <c r="AO341" s="76"/>
      <c r="AP341" s="76"/>
      <c r="AR341" s="76"/>
      <c r="AS341" s="76"/>
      <c r="AT341" s="76"/>
      <c r="AU341" s="76"/>
    </row>
    <row r="342" spans="2:47" ht="19.5" thickTop="1">
      <c r="B342" s="209">
        <v>108</v>
      </c>
      <c r="C342" s="164"/>
      <c r="D342" s="168"/>
      <c r="E342" s="174"/>
      <c r="F342" s="169"/>
      <c r="G342" s="168"/>
      <c r="H342" s="174"/>
      <c r="I342" s="169"/>
      <c r="J342" s="168"/>
      <c r="K342" s="169"/>
      <c r="L342" s="168"/>
      <c r="M342" s="174"/>
      <c r="N342" s="169"/>
      <c r="O342" s="20" t="s">
        <v>153</v>
      </c>
      <c r="P342" s="54"/>
      <c r="Q342" s="29"/>
      <c r="R342" s="20" t="str">
        <f t="shared" ref="R342:R405" si="461">IF($P342="","",IF(OR(RIGHT($P342,1)="m",RIGHT($P342,1)="H"),"分",""))</f>
        <v/>
      </c>
      <c r="S342" s="29"/>
      <c r="T342" s="20" t="str">
        <f t="shared" ref="T342:T405" si="462">IF($P342="","",IF(OR(RIGHT($P342,1)="m",RIGHT($P342,1)="H"),"秒","m"))</f>
        <v/>
      </c>
      <c r="U342" s="81"/>
      <c r="V342" s="156"/>
      <c r="W342" s="157"/>
      <c r="AC342" s="91"/>
      <c r="AD342" s="1" t="str">
        <f>IF($P342="","0",VLOOKUP($P342,登録データ!$Q$4:$R$19,2,FALSE))</f>
        <v>0</v>
      </c>
      <c r="AE342" s="1" t="str">
        <f t="shared" ref="AE342:AE405" si="463">IF($U342="","00",IF(LEN($U342)=1,$U342*10,$U342))</f>
        <v>00</v>
      </c>
      <c r="AF342" s="1" t="str">
        <f t="shared" ref="AF342:AF405" si="464">IF($P342="","",IF(OR(RIGHT($P342,1)="m",RIGHT($P342,1)="H"),1,2))</f>
        <v/>
      </c>
      <c r="AG342" s="1" t="str">
        <f t="shared" si="459"/>
        <v>000000</v>
      </c>
      <c r="AH342" s="1" t="str">
        <f t="shared" si="460"/>
        <v/>
      </c>
      <c r="AI342" s="1" t="str">
        <f t="shared" ref="AI342:AI405" si="465">IF($S342="","",IF(OR(VALUE($S342)&lt;60,$T342="m"),0,1))</f>
        <v/>
      </c>
      <c r="AJ342" s="219" t="str">
        <f>IF($C342="","",IF($C342="@",0,IF(COUNTIF($C$21:$C$620,$C342)=1,0,1)))</f>
        <v/>
      </c>
      <c r="AK342" s="219" t="str">
        <f>IF($L342="","",IF(OR($L342="北海道",$L342="東京都",$L342="大阪府",$L342="京都府",RIGHT($L342,1)="県"),0,1))</f>
        <v/>
      </c>
      <c r="AM342" s="76" t="str">
        <f>IF(AN342="","",RANK(AN342,$AN$21:$AN$600,1))</f>
        <v/>
      </c>
      <c r="AN342" s="76" t="str">
        <f>IF(V342="","",C342)</f>
        <v/>
      </c>
      <c r="AO342" s="1" t="str">
        <f>IF(AP342="","",RANK(AP342,$AP$21:$AP$600,1))</f>
        <v/>
      </c>
      <c r="AP342" s="76" t="str">
        <f>IF(W342="","",C342)</f>
        <v/>
      </c>
      <c r="AR342" s="76" t="str">
        <f t="shared" ref="AR342" si="466">IF(C342="","",G344)</f>
        <v/>
      </c>
      <c r="AS342" s="76" t="str">
        <f t="shared" ref="AS342" si="467">RIGHT(C342,3)</f>
        <v/>
      </c>
      <c r="AT342" s="76" t="str">
        <f t="shared" ref="AT342" si="468">IF(C342="","",RIGHT("00"&amp;AS342,3))</f>
        <v/>
      </c>
      <c r="AU342" s="76" t="str">
        <f t="shared" ref="AU342" si="469">CONCATENATE(AR342,AT342)</f>
        <v/>
      </c>
    </row>
    <row r="343" spans="2:47">
      <c r="B343" s="125"/>
      <c r="C343" s="165"/>
      <c r="D343" s="170"/>
      <c r="E343" s="175"/>
      <c r="F343" s="171"/>
      <c r="G343" s="213"/>
      <c r="H343" s="214"/>
      <c r="I343" s="215"/>
      <c r="J343" s="170"/>
      <c r="K343" s="171"/>
      <c r="L343" s="170"/>
      <c r="M343" s="175"/>
      <c r="N343" s="171"/>
      <c r="O343" s="48" t="s">
        <v>154</v>
      </c>
      <c r="P343" s="27"/>
      <c r="Q343" s="45"/>
      <c r="R343" s="48" t="str">
        <f t="shared" si="461"/>
        <v/>
      </c>
      <c r="S343" s="45"/>
      <c r="T343" s="48" t="str">
        <f t="shared" si="462"/>
        <v/>
      </c>
      <c r="U343" s="73"/>
      <c r="V343" s="156"/>
      <c r="W343" s="157"/>
      <c r="AC343" s="91"/>
      <c r="AD343" s="1" t="str">
        <f>IF($P343="","0",VLOOKUP($P343,登録データ!$Q$4:$R$19,2,FALSE))</f>
        <v>0</v>
      </c>
      <c r="AE343" s="1" t="str">
        <f t="shared" si="463"/>
        <v>00</v>
      </c>
      <c r="AF343" s="1" t="str">
        <f t="shared" si="464"/>
        <v/>
      </c>
      <c r="AG343" s="1" t="str">
        <f t="shared" si="459"/>
        <v>000000</v>
      </c>
      <c r="AH343" s="1" t="str">
        <f t="shared" si="460"/>
        <v/>
      </c>
      <c r="AI343" s="1" t="str">
        <f t="shared" si="465"/>
        <v/>
      </c>
      <c r="AJ343" s="219"/>
      <c r="AK343" s="219"/>
      <c r="AM343" s="76"/>
      <c r="AN343" s="76"/>
      <c r="AO343" s="76"/>
      <c r="AP343" s="76"/>
      <c r="AR343" s="76"/>
      <c r="AS343" s="76"/>
      <c r="AT343" s="76"/>
      <c r="AU343" s="76"/>
    </row>
    <row r="344" spans="2:47" ht="19.5" thickBot="1">
      <c r="B344" s="210"/>
      <c r="C344" s="166"/>
      <c r="D344" s="172"/>
      <c r="E344" s="176"/>
      <c r="F344" s="173"/>
      <c r="G344" s="216"/>
      <c r="H344" s="217"/>
      <c r="I344" s="218"/>
      <c r="J344" s="172"/>
      <c r="K344" s="173"/>
      <c r="L344" s="172"/>
      <c r="M344" s="176"/>
      <c r="N344" s="173"/>
      <c r="O344" s="9" t="s">
        <v>155</v>
      </c>
      <c r="P344" s="111"/>
      <c r="Q344" s="30"/>
      <c r="R344" s="9" t="str">
        <f t="shared" si="461"/>
        <v/>
      </c>
      <c r="S344" s="30"/>
      <c r="T344" s="9" t="str">
        <f t="shared" si="462"/>
        <v/>
      </c>
      <c r="U344" s="82"/>
      <c r="V344" s="156"/>
      <c r="W344" s="157"/>
      <c r="AC344" s="91"/>
      <c r="AD344" s="1" t="str">
        <f>IF($P344="","0",VLOOKUP($P344,登録データ!$Q$4:$R$19,2,FALSE))</f>
        <v>0</v>
      </c>
      <c r="AE344" s="1" t="str">
        <f t="shared" si="463"/>
        <v>00</v>
      </c>
      <c r="AF344" s="1" t="str">
        <f t="shared" si="464"/>
        <v/>
      </c>
      <c r="AG344" s="1" t="str">
        <f t="shared" si="459"/>
        <v>000000</v>
      </c>
      <c r="AH344" s="1" t="str">
        <f t="shared" si="460"/>
        <v/>
      </c>
      <c r="AI344" s="1" t="str">
        <f t="shared" si="465"/>
        <v/>
      </c>
      <c r="AJ344" s="219"/>
      <c r="AK344" s="219"/>
      <c r="AM344" s="76"/>
      <c r="AN344" s="76"/>
      <c r="AO344" s="76"/>
      <c r="AP344" s="76"/>
      <c r="AR344" s="76"/>
      <c r="AS344" s="76"/>
      <c r="AT344" s="76"/>
      <c r="AU344" s="76"/>
    </row>
    <row r="345" spans="2:47" ht="19.5" thickTop="1">
      <c r="B345" s="209">
        <v>109</v>
      </c>
      <c r="C345" s="164"/>
      <c r="D345" s="168"/>
      <c r="E345" s="174"/>
      <c r="F345" s="169"/>
      <c r="G345" s="168"/>
      <c r="H345" s="174"/>
      <c r="I345" s="169"/>
      <c r="J345" s="168"/>
      <c r="K345" s="169"/>
      <c r="L345" s="168"/>
      <c r="M345" s="174"/>
      <c r="N345" s="169"/>
      <c r="O345" s="20" t="s">
        <v>153</v>
      </c>
      <c r="P345" s="54"/>
      <c r="Q345" s="29"/>
      <c r="R345" s="20" t="str">
        <f t="shared" si="461"/>
        <v/>
      </c>
      <c r="S345" s="29"/>
      <c r="T345" s="20" t="str">
        <f t="shared" si="462"/>
        <v/>
      </c>
      <c r="U345" s="81"/>
      <c r="V345" s="156"/>
      <c r="W345" s="157"/>
      <c r="AC345" s="91"/>
      <c r="AD345" s="1" t="str">
        <f>IF($P345="","0",VLOOKUP($P345,登録データ!$Q$4:$R$19,2,FALSE))</f>
        <v>0</v>
      </c>
      <c r="AE345" s="1" t="str">
        <f t="shared" si="463"/>
        <v>00</v>
      </c>
      <c r="AF345" s="1" t="str">
        <f t="shared" si="464"/>
        <v/>
      </c>
      <c r="AG345" s="1" t="str">
        <f t="shared" si="459"/>
        <v>000000</v>
      </c>
      <c r="AH345" s="1" t="str">
        <f t="shared" si="460"/>
        <v/>
      </c>
      <c r="AI345" s="1" t="str">
        <f t="shared" si="465"/>
        <v/>
      </c>
      <c r="AJ345" s="219" t="str">
        <f>IF($C345="","",IF($C345="@",0,IF(COUNTIF($C$21:$C$620,$C345)=1,0,1)))</f>
        <v/>
      </c>
      <c r="AK345" s="219" t="str">
        <f>IF($L345="","",IF(OR($L345="北海道",$L345="東京都",$L345="大阪府",$L345="京都府",RIGHT($L345,1)="県"),0,1))</f>
        <v/>
      </c>
      <c r="AM345" s="76" t="str">
        <f>IF(AN345="","",RANK(AN345,$AN$21:$AN$600,1))</f>
        <v/>
      </c>
      <c r="AN345" s="76" t="str">
        <f>IF(V345="","",C345)</f>
        <v/>
      </c>
      <c r="AO345" s="1" t="str">
        <f>IF(AP345="","",RANK(AP345,$AP$21:$AP$600,1))</f>
        <v/>
      </c>
      <c r="AP345" s="76" t="str">
        <f>IF(W345="","",C345)</f>
        <v/>
      </c>
      <c r="AR345" s="76" t="str">
        <f t="shared" ref="AR345" si="470">IF(C345="","",G347)</f>
        <v/>
      </c>
      <c r="AS345" s="76" t="str">
        <f t="shared" ref="AS345" si="471">RIGHT(C345,3)</f>
        <v/>
      </c>
      <c r="AT345" s="76" t="str">
        <f t="shared" ref="AT345" si="472">IF(C345="","",RIGHT("00"&amp;AS345,3))</f>
        <v/>
      </c>
      <c r="AU345" s="76" t="str">
        <f t="shared" ref="AU345" si="473">CONCATENATE(AR345,AT345)</f>
        <v/>
      </c>
    </row>
    <row r="346" spans="2:47">
      <c r="B346" s="125"/>
      <c r="C346" s="165"/>
      <c r="D346" s="170"/>
      <c r="E346" s="175"/>
      <c r="F346" s="171"/>
      <c r="G346" s="213"/>
      <c r="H346" s="214"/>
      <c r="I346" s="215"/>
      <c r="J346" s="170"/>
      <c r="K346" s="171"/>
      <c r="L346" s="170"/>
      <c r="M346" s="175"/>
      <c r="N346" s="171"/>
      <c r="O346" s="48" t="s">
        <v>154</v>
      </c>
      <c r="P346" s="27"/>
      <c r="Q346" s="45"/>
      <c r="R346" s="48" t="str">
        <f t="shared" si="461"/>
        <v/>
      </c>
      <c r="S346" s="45"/>
      <c r="T346" s="48" t="str">
        <f t="shared" si="462"/>
        <v/>
      </c>
      <c r="U346" s="73"/>
      <c r="V346" s="156"/>
      <c r="W346" s="157"/>
      <c r="AC346" s="91"/>
      <c r="AD346" s="1" t="str">
        <f>IF($P346="","0",VLOOKUP($P346,登録データ!$Q$4:$R$19,2,FALSE))</f>
        <v>0</v>
      </c>
      <c r="AE346" s="1" t="str">
        <f t="shared" si="463"/>
        <v>00</v>
      </c>
      <c r="AF346" s="1" t="str">
        <f t="shared" si="464"/>
        <v/>
      </c>
      <c r="AG346" s="1" t="str">
        <f t="shared" si="459"/>
        <v>000000</v>
      </c>
      <c r="AH346" s="1" t="str">
        <f t="shared" si="460"/>
        <v/>
      </c>
      <c r="AI346" s="1" t="str">
        <f t="shared" si="465"/>
        <v/>
      </c>
      <c r="AJ346" s="219"/>
      <c r="AK346" s="219"/>
      <c r="AM346" s="76"/>
      <c r="AN346" s="76"/>
      <c r="AO346" s="76"/>
      <c r="AP346" s="76"/>
      <c r="AR346" s="76"/>
      <c r="AS346" s="76"/>
      <c r="AT346" s="76"/>
      <c r="AU346" s="76"/>
    </row>
    <row r="347" spans="2:47" ht="19.5" thickBot="1">
      <c r="B347" s="210"/>
      <c r="C347" s="166"/>
      <c r="D347" s="172"/>
      <c r="E347" s="176"/>
      <c r="F347" s="173"/>
      <c r="G347" s="216"/>
      <c r="H347" s="217"/>
      <c r="I347" s="218"/>
      <c r="J347" s="172"/>
      <c r="K347" s="173"/>
      <c r="L347" s="172"/>
      <c r="M347" s="176"/>
      <c r="N347" s="173"/>
      <c r="O347" s="9" t="s">
        <v>155</v>
      </c>
      <c r="P347" s="111"/>
      <c r="Q347" s="30"/>
      <c r="R347" s="9" t="str">
        <f t="shared" si="461"/>
        <v/>
      </c>
      <c r="S347" s="30"/>
      <c r="T347" s="9" t="str">
        <f t="shared" si="462"/>
        <v/>
      </c>
      <c r="U347" s="82"/>
      <c r="V347" s="156"/>
      <c r="W347" s="157"/>
      <c r="AC347" s="91"/>
      <c r="AD347" s="1" t="str">
        <f>IF($P347="","0",VLOOKUP($P347,登録データ!$Q$4:$R$19,2,FALSE))</f>
        <v>0</v>
      </c>
      <c r="AE347" s="1" t="str">
        <f t="shared" si="463"/>
        <v>00</v>
      </c>
      <c r="AF347" s="1" t="str">
        <f t="shared" si="464"/>
        <v/>
      </c>
      <c r="AG347" s="1" t="str">
        <f t="shared" si="459"/>
        <v>000000</v>
      </c>
      <c r="AH347" s="1" t="str">
        <f t="shared" si="460"/>
        <v/>
      </c>
      <c r="AI347" s="1" t="str">
        <f t="shared" si="465"/>
        <v/>
      </c>
      <c r="AJ347" s="219"/>
      <c r="AK347" s="219"/>
      <c r="AM347" s="76"/>
      <c r="AN347" s="76"/>
      <c r="AO347" s="76"/>
      <c r="AP347" s="76"/>
      <c r="AR347" s="76"/>
      <c r="AS347" s="76"/>
      <c r="AT347" s="76"/>
      <c r="AU347" s="76"/>
    </row>
    <row r="348" spans="2:47" ht="19.5" thickTop="1">
      <c r="B348" s="209">
        <v>110</v>
      </c>
      <c r="C348" s="164"/>
      <c r="D348" s="168"/>
      <c r="E348" s="174"/>
      <c r="F348" s="169"/>
      <c r="G348" s="168"/>
      <c r="H348" s="174"/>
      <c r="I348" s="169"/>
      <c r="J348" s="168"/>
      <c r="K348" s="169"/>
      <c r="L348" s="168"/>
      <c r="M348" s="174"/>
      <c r="N348" s="169"/>
      <c r="O348" s="20" t="s">
        <v>153</v>
      </c>
      <c r="P348" s="54"/>
      <c r="Q348" s="29"/>
      <c r="R348" s="20" t="str">
        <f t="shared" si="461"/>
        <v/>
      </c>
      <c r="S348" s="29"/>
      <c r="T348" s="20" t="str">
        <f t="shared" si="462"/>
        <v/>
      </c>
      <c r="U348" s="81"/>
      <c r="V348" s="156"/>
      <c r="W348" s="157"/>
      <c r="AC348" s="91"/>
      <c r="AD348" s="1" t="str">
        <f>IF($P348="","0",VLOOKUP($P348,登録データ!$Q$4:$R$19,2,FALSE))</f>
        <v>0</v>
      </c>
      <c r="AE348" s="1" t="str">
        <f t="shared" si="463"/>
        <v>00</v>
      </c>
      <c r="AF348" s="1" t="str">
        <f t="shared" si="464"/>
        <v/>
      </c>
      <c r="AG348" s="1" t="str">
        <f t="shared" si="459"/>
        <v>000000</v>
      </c>
      <c r="AH348" s="1" t="str">
        <f t="shared" si="460"/>
        <v/>
      </c>
      <c r="AI348" s="1" t="str">
        <f t="shared" si="465"/>
        <v/>
      </c>
      <c r="AJ348" s="219" t="str">
        <f>IF($C348="","",IF($C348="@",0,IF(COUNTIF($C$21:$C$620,$C348)=1,0,1)))</f>
        <v/>
      </c>
      <c r="AK348" s="219" t="str">
        <f>IF($L348="","",IF(OR($L348="北海道",$L348="東京都",$L348="大阪府",$L348="京都府",RIGHT($L348,1)="県"),0,1))</f>
        <v/>
      </c>
      <c r="AM348" s="76" t="str">
        <f>IF(AN348="","",RANK(AN348,$AN$21:$AN$600,1))</f>
        <v/>
      </c>
      <c r="AN348" s="76" t="str">
        <f>IF(V348="","",C348)</f>
        <v/>
      </c>
      <c r="AO348" s="1" t="str">
        <f>IF(AP348="","",RANK(AP348,$AP$21:$AP$600,1))</f>
        <v/>
      </c>
      <c r="AP348" s="76" t="str">
        <f>IF(W348="","",C348)</f>
        <v/>
      </c>
      <c r="AR348" s="76" t="str">
        <f t="shared" ref="AR348" si="474">IF(C348="","",G350)</f>
        <v/>
      </c>
      <c r="AS348" s="76" t="str">
        <f t="shared" ref="AS348" si="475">RIGHT(C348,3)</f>
        <v/>
      </c>
      <c r="AT348" s="76" t="str">
        <f t="shared" ref="AT348" si="476">IF(C348="","",RIGHT("00"&amp;AS348,3))</f>
        <v/>
      </c>
      <c r="AU348" s="76" t="str">
        <f t="shared" ref="AU348" si="477">CONCATENATE(AR348,AT348)</f>
        <v/>
      </c>
    </row>
    <row r="349" spans="2:47">
      <c r="B349" s="125"/>
      <c r="C349" s="165"/>
      <c r="D349" s="170"/>
      <c r="E349" s="175"/>
      <c r="F349" s="171"/>
      <c r="G349" s="213"/>
      <c r="H349" s="214"/>
      <c r="I349" s="215"/>
      <c r="J349" s="170"/>
      <c r="K349" s="171"/>
      <c r="L349" s="170"/>
      <c r="M349" s="175"/>
      <c r="N349" s="171"/>
      <c r="O349" s="48" t="s">
        <v>154</v>
      </c>
      <c r="P349" s="27"/>
      <c r="Q349" s="45"/>
      <c r="R349" s="48" t="str">
        <f t="shared" si="461"/>
        <v/>
      </c>
      <c r="S349" s="45"/>
      <c r="T349" s="48" t="str">
        <f t="shared" si="462"/>
        <v/>
      </c>
      <c r="U349" s="73"/>
      <c r="V349" s="156"/>
      <c r="W349" s="157"/>
      <c r="AC349" s="91"/>
      <c r="AD349" s="1" t="str">
        <f>IF($P349="","0",VLOOKUP($P349,登録データ!$Q$4:$R$19,2,FALSE))</f>
        <v>0</v>
      </c>
      <c r="AE349" s="1" t="str">
        <f t="shared" si="463"/>
        <v>00</v>
      </c>
      <c r="AF349" s="1" t="str">
        <f t="shared" si="464"/>
        <v/>
      </c>
      <c r="AG349" s="1" t="str">
        <f t="shared" si="459"/>
        <v>000000</v>
      </c>
      <c r="AH349" s="1" t="str">
        <f t="shared" si="460"/>
        <v/>
      </c>
      <c r="AI349" s="1" t="str">
        <f t="shared" si="465"/>
        <v/>
      </c>
      <c r="AJ349" s="219"/>
      <c r="AK349" s="219"/>
      <c r="AM349" s="76"/>
      <c r="AN349" s="76"/>
      <c r="AO349" s="76"/>
      <c r="AP349" s="76"/>
      <c r="AR349" s="76"/>
      <c r="AS349" s="76"/>
      <c r="AT349" s="76"/>
      <c r="AU349" s="76"/>
    </row>
    <row r="350" spans="2:47" ht="19.5" thickBot="1">
      <c r="B350" s="210"/>
      <c r="C350" s="166"/>
      <c r="D350" s="172"/>
      <c r="E350" s="176"/>
      <c r="F350" s="173"/>
      <c r="G350" s="216"/>
      <c r="H350" s="217"/>
      <c r="I350" s="218"/>
      <c r="J350" s="172"/>
      <c r="K350" s="173"/>
      <c r="L350" s="172"/>
      <c r="M350" s="176"/>
      <c r="N350" s="173"/>
      <c r="O350" s="9" t="s">
        <v>155</v>
      </c>
      <c r="P350" s="111"/>
      <c r="Q350" s="30"/>
      <c r="R350" s="9" t="str">
        <f t="shared" si="461"/>
        <v/>
      </c>
      <c r="S350" s="30"/>
      <c r="T350" s="9" t="str">
        <f t="shared" si="462"/>
        <v/>
      </c>
      <c r="U350" s="82"/>
      <c r="V350" s="156"/>
      <c r="W350" s="157"/>
      <c r="AC350" s="91"/>
      <c r="AD350" s="1" t="str">
        <f>IF($P350="","0",VLOOKUP($P350,登録データ!$Q$4:$R$19,2,FALSE))</f>
        <v>0</v>
      </c>
      <c r="AE350" s="1" t="str">
        <f t="shared" si="463"/>
        <v>00</v>
      </c>
      <c r="AF350" s="1" t="str">
        <f t="shared" si="464"/>
        <v/>
      </c>
      <c r="AG350" s="1" t="str">
        <f t="shared" si="459"/>
        <v>000000</v>
      </c>
      <c r="AH350" s="1" t="str">
        <f t="shared" si="460"/>
        <v/>
      </c>
      <c r="AI350" s="1" t="str">
        <f t="shared" si="465"/>
        <v/>
      </c>
      <c r="AJ350" s="219"/>
      <c r="AK350" s="219"/>
      <c r="AM350" s="76"/>
      <c r="AN350" s="76"/>
      <c r="AO350" s="76"/>
      <c r="AP350" s="76"/>
      <c r="AR350" s="76"/>
      <c r="AS350" s="76"/>
      <c r="AT350" s="76"/>
      <c r="AU350" s="76"/>
    </row>
    <row r="351" spans="2:47" ht="19.5" thickTop="1">
      <c r="B351" s="209">
        <v>111</v>
      </c>
      <c r="C351" s="164"/>
      <c r="D351" s="168"/>
      <c r="E351" s="174"/>
      <c r="F351" s="169"/>
      <c r="G351" s="168"/>
      <c r="H351" s="174"/>
      <c r="I351" s="169"/>
      <c r="J351" s="168"/>
      <c r="K351" s="169"/>
      <c r="L351" s="168"/>
      <c r="M351" s="174"/>
      <c r="N351" s="169"/>
      <c r="O351" s="20" t="s">
        <v>153</v>
      </c>
      <c r="P351" s="54"/>
      <c r="Q351" s="29"/>
      <c r="R351" s="20" t="str">
        <f t="shared" si="461"/>
        <v/>
      </c>
      <c r="S351" s="29"/>
      <c r="T351" s="20" t="str">
        <f t="shared" si="462"/>
        <v/>
      </c>
      <c r="U351" s="81"/>
      <c r="V351" s="156"/>
      <c r="W351" s="157"/>
      <c r="AC351" s="91"/>
      <c r="AD351" s="1" t="str">
        <f>IF($P351="","0",VLOOKUP($P351,登録データ!$Q$4:$R$19,2,FALSE))</f>
        <v>0</v>
      </c>
      <c r="AE351" s="1" t="str">
        <f t="shared" si="463"/>
        <v>00</v>
      </c>
      <c r="AF351" s="1" t="str">
        <f t="shared" si="464"/>
        <v/>
      </c>
      <c r="AG351" s="1" t="str">
        <f t="shared" si="459"/>
        <v>000000</v>
      </c>
      <c r="AH351" s="1" t="str">
        <f t="shared" si="460"/>
        <v/>
      </c>
      <c r="AI351" s="1" t="str">
        <f t="shared" si="465"/>
        <v/>
      </c>
      <c r="AJ351" s="219" t="str">
        <f>IF($C351="","",IF($C351="@",0,IF(COUNTIF($C$21:$C$620,$C351)=1,0,1)))</f>
        <v/>
      </c>
      <c r="AK351" s="219" t="str">
        <f>IF($L351="","",IF(OR($L351="北海道",$L351="東京都",$L351="大阪府",$L351="京都府",RIGHT($L351,1)="県"),0,1))</f>
        <v/>
      </c>
      <c r="AM351" s="76" t="str">
        <f>IF(AN351="","",RANK(AN351,$AN$21:$AN$600,1))</f>
        <v/>
      </c>
      <c r="AN351" s="76" t="str">
        <f>IF(V351="","",C351)</f>
        <v/>
      </c>
      <c r="AO351" s="1" t="str">
        <f>IF(AP351="","",RANK(AP351,$AP$21:$AP$600,1))</f>
        <v/>
      </c>
      <c r="AP351" s="76" t="str">
        <f>IF(W351="","",C351)</f>
        <v/>
      </c>
      <c r="AR351" s="76" t="str">
        <f t="shared" ref="AR351" si="478">IF(C351="","",G353)</f>
        <v/>
      </c>
      <c r="AS351" s="76" t="str">
        <f t="shared" ref="AS351" si="479">RIGHT(C351,3)</f>
        <v/>
      </c>
      <c r="AT351" s="76" t="str">
        <f t="shared" ref="AT351" si="480">IF(C351="","",RIGHT("00"&amp;AS351,3))</f>
        <v/>
      </c>
      <c r="AU351" s="76" t="str">
        <f t="shared" ref="AU351" si="481">CONCATENATE(AR351,AT351)</f>
        <v/>
      </c>
    </row>
    <row r="352" spans="2:47">
      <c r="B352" s="125"/>
      <c r="C352" s="165"/>
      <c r="D352" s="170"/>
      <c r="E352" s="175"/>
      <c r="F352" s="171"/>
      <c r="G352" s="213"/>
      <c r="H352" s="214"/>
      <c r="I352" s="215"/>
      <c r="J352" s="170"/>
      <c r="K352" s="171"/>
      <c r="L352" s="170"/>
      <c r="M352" s="175"/>
      <c r="N352" s="171"/>
      <c r="O352" s="48" t="s">
        <v>154</v>
      </c>
      <c r="P352" s="27"/>
      <c r="Q352" s="45"/>
      <c r="R352" s="48" t="str">
        <f t="shared" si="461"/>
        <v/>
      </c>
      <c r="S352" s="45"/>
      <c r="T352" s="48" t="str">
        <f t="shared" si="462"/>
        <v/>
      </c>
      <c r="U352" s="73"/>
      <c r="V352" s="156"/>
      <c r="W352" s="157"/>
      <c r="AC352" s="91"/>
      <c r="AD352" s="1" t="str">
        <f>IF($P352="","0",VLOOKUP($P352,登録データ!$Q$4:$R$19,2,FALSE))</f>
        <v>0</v>
      </c>
      <c r="AE352" s="1" t="str">
        <f t="shared" si="463"/>
        <v>00</v>
      </c>
      <c r="AF352" s="1" t="str">
        <f t="shared" si="464"/>
        <v/>
      </c>
      <c r="AG352" s="1" t="str">
        <f t="shared" si="459"/>
        <v>000000</v>
      </c>
      <c r="AH352" s="1" t="str">
        <f t="shared" si="460"/>
        <v/>
      </c>
      <c r="AI352" s="1" t="str">
        <f t="shared" si="465"/>
        <v/>
      </c>
      <c r="AJ352" s="219"/>
      <c r="AK352" s="219"/>
      <c r="AM352" s="76"/>
      <c r="AN352" s="76"/>
      <c r="AO352" s="76"/>
      <c r="AP352" s="76"/>
      <c r="AR352" s="76"/>
      <c r="AS352" s="76"/>
      <c r="AT352" s="76"/>
      <c r="AU352" s="76"/>
    </row>
    <row r="353" spans="2:47" ht="19.5" thickBot="1">
      <c r="B353" s="210"/>
      <c r="C353" s="166"/>
      <c r="D353" s="172"/>
      <c r="E353" s="176"/>
      <c r="F353" s="173"/>
      <c r="G353" s="216"/>
      <c r="H353" s="217"/>
      <c r="I353" s="218"/>
      <c r="J353" s="172"/>
      <c r="K353" s="173"/>
      <c r="L353" s="172"/>
      <c r="M353" s="176"/>
      <c r="N353" s="173"/>
      <c r="O353" s="9" t="s">
        <v>155</v>
      </c>
      <c r="P353" s="111"/>
      <c r="Q353" s="30"/>
      <c r="R353" s="9" t="str">
        <f t="shared" si="461"/>
        <v/>
      </c>
      <c r="S353" s="30"/>
      <c r="T353" s="9" t="str">
        <f t="shared" si="462"/>
        <v/>
      </c>
      <c r="U353" s="82"/>
      <c r="V353" s="156"/>
      <c r="W353" s="157"/>
      <c r="AC353" s="91"/>
      <c r="AD353" s="1" t="str">
        <f>IF($P353="","0",VLOOKUP($P353,登録データ!$Q$4:$R$19,2,FALSE))</f>
        <v>0</v>
      </c>
      <c r="AE353" s="1" t="str">
        <f t="shared" si="463"/>
        <v>00</v>
      </c>
      <c r="AF353" s="1" t="str">
        <f t="shared" si="464"/>
        <v/>
      </c>
      <c r="AG353" s="1" t="str">
        <f t="shared" si="459"/>
        <v>000000</v>
      </c>
      <c r="AH353" s="1" t="str">
        <f t="shared" si="460"/>
        <v/>
      </c>
      <c r="AI353" s="1" t="str">
        <f t="shared" si="465"/>
        <v/>
      </c>
      <c r="AJ353" s="219"/>
      <c r="AK353" s="219"/>
      <c r="AM353" s="76"/>
      <c r="AN353" s="76"/>
      <c r="AO353" s="76"/>
      <c r="AP353" s="76"/>
      <c r="AR353" s="76"/>
      <c r="AS353" s="76"/>
      <c r="AT353" s="76"/>
      <c r="AU353" s="76"/>
    </row>
    <row r="354" spans="2:47" ht="19.5" thickTop="1">
      <c r="B354" s="209">
        <v>112</v>
      </c>
      <c r="C354" s="164"/>
      <c r="D354" s="168"/>
      <c r="E354" s="174"/>
      <c r="F354" s="169"/>
      <c r="G354" s="168"/>
      <c r="H354" s="174"/>
      <c r="I354" s="169"/>
      <c r="J354" s="168"/>
      <c r="K354" s="169"/>
      <c r="L354" s="168"/>
      <c r="M354" s="174"/>
      <c r="N354" s="169"/>
      <c r="O354" s="20" t="s">
        <v>153</v>
      </c>
      <c r="P354" s="54"/>
      <c r="Q354" s="29"/>
      <c r="R354" s="20" t="str">
        <f t="shared" si="461"/>
        <v/>
      </c>
      <c r="S354" s="29"/>
      <c r="T354" s="20" t="str">
        <f t="shared" si="462"/>
        <v/>
      </c>
      <c r="U354" s="81"/>
      <c r="V354" s="156"/>
      <c r="W354" s="157"/>
      <c r="AC354" s="91"/>
      <c r="AD354" s="1" t="str">
        <f>IF($P354="","0",VLOOKUP($P354,登録データ!$Q$4:$R$19,2,FALSE))</f>
        <v>0</v>
      </c>
      <c r="AE354" s="1" t="str">
        <f t="shared" si="463"/>
        <v>00</v>
      </c>
      <c r="AF354" s="1" t="str">
        <f t="shared" si="464"/>
        <v/>
      </c>
      <c r="AG354" s="1" t="str">
        <f t="shared" si="459"/>
        <v>000000</v>
      </c>
      <c r="AH354" s="1" t="str">
        <f t="shared" si="460"/>
        <v/>
      </c>
      <c r="AI354" s="1" t="str">
        <f t="shared" si="465"/>
        <v/>
      </c>
      <c r="AJ354" s="219" t="str">
        <f>IF($C354="","",IF($C354="@",0,IF(COUNTIF($C$21:$C$620,$C354)=1,0,1)))</f>
        <v/>
      </c>
      <c r="AK354" s="219" t="str">
        <f>IF($L354="","",IF(OR($L354="北海道",$L354="東京都",$L354="大阪府",$L354="京都府",RIGHT($L354,1)="県"),0,1))</f>
        <v/>
      </c>
      <c r="AM354" s="76" t="str">
        <f>IF(AN354="","",RANK(AN354,$AN$21:$AN$600,1))</f>
        <v/>
      </c>
      <c r="AN354" s="76" t="str">
        <f>IF(V354="","",C354)</f>
        <v/>
      </c>
      <c r="AO354" s="1" t="str">
        <f>IF(AP354="","",RANK(AP354,$AP$21:$AP$600,1))</f>
        <v/>
      </c>
      <c r="AP354" s="76" t="str">
        <f>IF(W354="","",C354)</f>
        <v/>
      </c>
      <c r="AR354" s="76" t="str">
        <f t="shared" ref="AR354" si="482">IF(C354="","",G356)</f>
        <v/>
      </c>
      <c r="AS354" s="76" t="str">
        <f t="shared" ref="AS354" si="483">RIGHT(C354,3)</f>
        <v/>
      </c>
      <c r="AT354" s="76" t="str">
        <f t="shared" ref="AT354" si="484">IF(C354="","",RIGHT("00"&amp;AS354,3))</f>
        <v/>
      </c>
      <c r="AU354" s="76" t="str">
        <f t="shared" ref="AU354" si="485">CONCATENATE(AR354,AT354)</f>
        <v/>
      </c>
    </row>
    <row r="355" spans="2:47">
      <c r="B355" s="125"/>
      <c r="C355" s="165"/>
      <c r="D355" s="170"/>
      <c r="E355" s="175"/>
      <c r="F355" s="171"/>
      <c r="G355" s="213"/>
      <c r="H355" s="214"/>
      <c r="I355" s="215"/>
      <c r="J355" s="170"/>
      <c r="K355" s="171"/>
      <c r="L355" s="170"/>
      <c r="M355" s="175"/>
      <c r="N355" s="171"/>
      <c r="O355" s="48" t="s">
        <v>154</v>
      </c>
      <c r="P355" s="27"/>
      <c r="Q355" s="45"/>
      <c r="R355" s="48" t="str">
        <f t="shared" si="461"/>
        <v/>
      </c>
      <c r="S355" s="45"/>
      <c r="T355" s="48" t="str">
        <f t="shared" si="462"/>
        <v/>
      </c>
      <c r="U355" s="73"/>
      <c r="V355" s="156"/>
      <c r="W355" s="157"/>
      <c r="AC355" s="91"/>
      <c r="AD355" s="1" t="str">
        <f>IF($P355="","0",VLOOKUP($P355,登録データ!$Q$4:$R$19,2,FALSE))</f>
        <v>0</v>
      </c>
      <c r="AE355" s="1" t="str">
        <f t="shared" si="463"/>
        <v>00</v>
      </c>
      <c r="AF355" s="1" t="str">
        <f t="shared" si="464"/>
        <v/>
      </c>
      <c r="AG355" s="1" t="str">
        <f t="shared" si="459"/>
        <v>000000</v>
      </c>
      <c r="AH355" s="1" t="str">
        <f t="shared" si="460"/>
        <v/>
      </c>
      <c r="AI355" s="1" t="str">
        <f t="shared" si="465"/>
        <v/>
      </c>
      <c r="AJ355" s="219"/>
      <c r="AK355" s="219"/>
      <c r="AM355" s="76"/>
      <c r="AN355" s="76"/>
      <c r="AO355" s="76"/>
      <c r="AP355" s="76"/>
      <c r="AR355" s="76"/>
      <c r="AS355" s="76"/>
      <c r="AT355" s="76"/>
      <c r="AU355" s="76"/>
    </row>
    <row r="356" spans="2:47" ht="19.5" thickBot="1">
      <c r="B356" s="210"/>
      <c r="C356" s="166"/>
      <c r="D356" s="172"/>
      <c r="E356" s="176"/>
      <c r="F356" s="173"/>
      <c r="G356" s="216"/>
      <c r="H356" s="217"/>
      <c r="I356" s="218"/>
      <c r="J356" s="172"/>
      <c r="K356" s="173"/>
      <c r="L356" s="172"/>
      <c r="M356" s="176"/>
      <c r="N356" s="173"/>
      <c r="O356" s="9" t="s">
        <v>155</v>
      </c>
      <c r="P356" s="111"/>
      <c r="Q356" s="30"/>
      <c r="R356" s="9" t="str">
        <f t="shared" si="461"/>
        <v/>
      </c>
      <c r="S356" s="30"/>
      <c r="T356" s="9" t="str">
        <f t="shared" si="462"/>
        <v/>
      </c>
      <c r="U356" s="82"/>
      <c r="V356" s="156"/>
      <c r="W356" s="157"/>
      <c r="AC356" s="91"/>
      <c r="AD356" s="1" t="str">
        <f>IF($P356="","0",VLOOKUP($P356,登録データ!$Q$4:$R$19,2,FALSE))</f>
        <v>0</v>
      </c>
      <c r="AE356" s="1" t="str">
        <f t="shared" si="463"/>
        <v>00</v>
      </c>
      <c r="AF356" s="1" t="str">
        <f t="shared" si="464"/>
        <v/>
      </c>
      <c r="AG356" s="1" t="str">
        <f t="shared" si="459"/>
        <v>000000</v>
      </c>
      <c r="AH356" s="1" t="str">
        <f t="shared" si="460"/>
        <v/>
      </c>
      <c r="AI356" s="1" t="str">
        <f t="shared" si="465"/>
        <v/>
      </c>
      <c r="AJ356" s="219"/>
      <c r="AK356" s="219"/>
      <c r="AM356" s="76"/>
      <c r="AN356" s="76"/>
      <c r="AO356" s="76"/>
      <c r="AP356" s="76"/>
      <c r="AR356" s="76"/>
      <c r="AS356" s="76"/>
      <c r="AT356" s="76"/>
      <c r="AU356" s="76"/>
    </row>
    <row r="357" spans="2:47" ht="19.5" thickTop="1">
      <c r="B357" s="209">
        <v>113</v>
      </c>
      <c r="C357" s="164"/>
      <c r="D357" s="168"/>
      <c r="E357" s="174"/>
      <c r="F357" s="169"/>
      <c r="G357" s="168"/>
      <c r="H357" s="174"/>
      <c r="I357" s="169"/>
      <c r="J357" s="168"/>
      <c r="K357" s="169"/>
      <c r="L357" s="168"/>
      <c r="M357" s="174"/>
      <c r="N357" s="169"/>
      <c r="O357" s="20" t="s">
        <v>153</v>
      </c>
      <c r="P357" s="54"/>
      <c r="Q357" s="29"/>
      <c r="R357" s="20" t="str">
        <f t="shared" si="461"/>
        <v/>
      </c>
      <c r="S357" s="29"/>
      <c r="T357" s="20" t="str">
        <f t="shared" si="462"/>
        <v/>
      </c>
      <c r="U357" s="81"/>
      <c r="V357" s="156"/>
      <c r="W357" s="157"/>
      <c r="AC357" s="91"/>
      <c r="AD357" s="1" t="str">
        <f>IF($P357="","0",VLOOKUP($P357,登録データ!$Q$4:$R$19,2,FALSE))</f>
        <v>0</v>
      </c>
      <c r="AE357" s="1" t="str">
        <f t="shared" si="463"/>
        <v>00</v>
      </c>
      <c r="AF357" s="1" t="str">
        <f t="shared" si="464"/>
        <v/>
      </c>
      <c r="AG357" s="1" t="str">
        <f t="shared" si="459"/>
        <v>000000</v>
      </c>
      <c r="AH357" s="1" t="str">
        <f t="shared" si="460"/>
        <v/>
      </c>
      <c r="AI357" s="1" t="str">
        <f t="shared" si="465"/>
        <v/>
      </c>
      <c r="AJ357" s="219" t="str">
        <f>IF($C357="","",IF($C357="@",0,IF(COUNTIF($C$21:$C$620,$C357)=1,0,1)))</f>
        <v/>
      </c>
      <c r="AK357" s="219" t="str">
        <f>IF($L357="","",IF(OR($L357="北海道",$L357="東京都",$L357="大阪府",$L357="京都府",RIGHT($L357,1)="県"),0,1))</f>
        <v/>
      </c>
      <c r="AM357" s="76" t="str">
        <f>IF(AN357="","",RANK(AN357,$AN$21:$AN$600,1))</f>
        <v/>
      </c>
      <c r="AN357" s="76" t="str">
        <f>IF(V357="","",C357)</f>
        <v/>
      </c>
      <c r="AO357" s="1" t="str">
        <f>IF(AP357="","",RANK(AP357,$AP$21:$AP$600,1))</f>
        <v/>
      </c>
      <c r="AP357" s="76" t="str">
        <f>IF(W357="","",C357)</f>
        <v/>
      </c>
      <c r="AR357" s="76" t="str">
        <f t="shared" ref="AR357" si="486">IF(C357="","",G359)</f>
        <v/>
      </c>
      <c r="AS357" s="76" t="str">
        <f t="shared" ref="AS357" si="487">RIGHT(C357,3)</f>
        <v/>
      </c>
      <c r="AT357" s="76" t="str">
        <f t="shared" ref="AT357" si="488">IF(C357="","",RIGHT("00"&amp;AS357,3))</f>
        <v/>
      </c>
      <c r="AU357" s="76" t="str">
        <f t="shared" ref="AU357" si="489">CONCATENATE(AR357,AT357)</f>
        <v/>
      </c>
    </row>
    <row r="358" spans="2:47">
      <c r="B358" s="125"/>
      <c r="C358" s="165"/>
      <c r="D358" s="170"/>
      <c r="E358" s="175"/>
      <c r="F358" s="171"/>
      <c r="G358" s="213"/>
      <c r="H358" s="214"/>
      <c r="I358" s="215"/>
      <c r="J358" s="170"/>
      <c r="K358" s="171"/>
      <c r="L358" s="170"/>
      <c r="M358" s="175"/>
      <c r="N358" s="171"/>
      <c r="O358" s="48" t="s">
        <v>154</v>
      </c>
      <c r="P358" s="27"/>
      <c r="Q358" s="45"/>
      <c r="R358" s="48" t="str">
        <f t="shared" si="461"/>
        <v/>
      </c>
      <c r="S358" s="45"/>
      <c r="T358" s="48" t="str">
        <f t="shared" si="462"/>
        <v/>
      </c>
      <c r="U358" s="73"/>
      <c r="V358" s="156"/>
      <c r="W358" s="157"/>
      <c r="AC358" s="91"/>
      <c r="AD358" s="1" t="str">
        <f>IF($P358="","0",VLOOKUP($P358,登録データ!$Q$4:$R$19,2,FALSE))</f>
        <v>0</v>
      </c>
      <c r="AE358" s="1" t="str">
        <f t="shared" si="463"/>
        <v>00</v>
      </c>
      <c r="AF358" s="1" t="str">
        <f t="shared" si="464"/>
        <v/>
      </c>
      <c r="AG358" s="1" t="str">
        <f t="shared" si="459"/>
        <v>000000</v>
      </c>
      <c r="AH358" s="1" t="str">
        <f t="shared" si="460"/>
        <v/>
      </c>
      <c r="AI358" s="1" t="str">
        <f t="shared" si="465"/>
        <v/>
      </c>
      <c r="AJ358" s="219"/>
      <c r="AK358" s="219"/>
      <c r="AM358" s="76"/>
      <c r="AN358" s="76"/>
      <c r="AO358" s="76"/>
      <c r="AP358" s="76"/>
      <c r="AR358" s="76"/>
      <c r="AS358" s="76"/>
      <c r="AT358" s="76"/>
      <c r="AU358" s="76"/>
    </row>
    <row r="359" spans="2:47" ht="19.5" thickBot="1">
      <c r="B359" s="210"/>
      <c r="C359" s="166"/>
      <c r="D359" s="172"/>
      <c r="E359" s="176"/>
      <c r="F359" s="173"/>
      <c r="G359" s="216"/>
      <c r="H359" s="217"/>
      <c r="I359" s="218"/>
      <c r="J359" s="172"/>
      <c r="K359" s="173"/>
      <c r="L359" s="172"/>
      <c r="M359" s="176"/>
      <c r="N359" s="173"/>
      <c r="O359" s="9" t="s">
        <v>155</v>
      </c>
      <c r="P359" s="111"/>
      <c r="Q359" s="30"/>
      <c r="R359" s="9" t="str">
        <f t="shared" si="461"/>
        <v/>
      </c>
      <c r="S359" s="30"/>
      <c r="T359" s="9" t="str">
        <f t="shared" si="462"/>
        <v/>
      </c>
      <c r="U359" s="82"/>
      <c r="V359" s="156"/>
      <c r="W359" s="157"/>
      <c r="AC359" s="91"/>
      <c r="AD359" s="1" t="str">
        <f>IF($P359="","0",VLOOKUP($P359,登録データ!$Q$4:$R$19,2,FALSE))</f>
        <v>0</v>
      </c>
      <c r="AE359" s="1" t="str">
        <f t="shared" si="463"/>
        <v>00</v>
      </c>
      <c r="AF359" s="1" t="str">
        <f t="shared" si="464"/>
        <v/>
      </c>
      <c r="AG359" s="1" t="str">
        <f t="shared" si="459"/>
        <v>000000</v>
      </c>
      <c r="AH359" s="1" t="str">
        <f t="shared" si="460"/>
        <v/>
      </c>
      <c r="AI359" s="1" t="str">
        <f t="shared" si="465"/>
        <v/>
      </c>
      <c r="AJ359" s="219"/>
      <c r="AK359" s="219"/>
      <c r="AM359" s="76"/>
      <c r="AN359" s="76"/>
      <c r="AO359" s="76"/>
      <c r="AP359" s="76"/>
      <c r="AR359" s="76"/>
      <c r="AS359" s="76"/>
      <c r="AT359" s="76"/>
      <c r="AU359" s="76"/>
    </row>
    <row r="360" spans="2:47" ht="19.5" thickTop="1">
      <c r="B360" s="209">
        <v>114</v>
      </c>
      <c r="C360" s="164"/>
      <c r="D360" s="168"/>
      <c r="E360" s="174"/>
      <c r="F360" s="169"/>
      <c r="G360" s="168"/>
      <c r="H360" s="174"/>
      <c r="I360" s="169"/>
      <c r="J360" s="168"/>
      <c r="K360" s="169"/>
      <c r="L360" s="168"/>
      <c r="M360" s="174"/>
      <c r="N360" s="169"/>
      <c r="O360" s="20" t="s">
        <v>153</v>
      </c>
      <c r="P360" s="54"/>
      <c r="Q360" s="29"/>
      <c r="R360" s="20" t="str">
        <f t="shared" si="461"/>
        <v/>
      </c>
      <c r="S360" s="29"/>
      <c r="T360" s="20" t="str">
        <f t="shared" si="462"/>
        <v/>
      </c>
      <c r="U360" s="81"/>
      <c r="V360" s="156"/>
      <c r="W360" s="157"/>
      <c r="AC360" s="91"/>
      <c r="AD360" s="1" t="str">
        <f>IF($P360="","0",VLOOKUP($P360,登録データ!$Q$4:$R$19,2,FALSE))</f>
        <v>0</v>
      </c>
      <c r="AE360" s="1" t="str">
        <f t="shared" si="463"/>
        <v>00</v>
      </c>
      <c r="AF360" s="1" t="str">
        <f t="shared" si="464"/>
        <v/>
      </c>
      <c r="AG360" s="1" t="str">
        <f t="shared" si="459"/>
        <v>000000</v>
      </c>
      <c r="AH360" s="1" t="str">
        <f t="shared" si="460"/>
        <v/>
      </c>
      <c r="AI360" s="1" t="str">
        <f t="shared" si="465"/>
        <v/>
      </c>
      <c r="AJ360" s="219" t="str">
        <f>IF($C360="","",IF($C360="@",0,IF(COUNTIF($C$21:$C$620,$C360)=1,0,1)))</f>
        <v/>
      </c>
      <c r="AK360" s="219" t="str">
        <f>IF($L360="","",IF(OR($L360="北海道",$L360="東京都",$L360="大阪府",$L360="京都府",RIGHT($L360,1)="県"),0,1))</f>
        <v/>
      </c>
      <c r="AM360" s="76" t="str">
        <f>IF(AN360="","",RANK(AN360,$AN$21:$AN$600,1))</f>
        <v/>
      </c>
      <c r="AN360" s="76" t="str">
        <f>IF(V360="","",C360)</f>
        <v/>
      </c>
      <c r="AO360" s="1" t="str">
        <f>IF(AP360="","",RANK(AP360,$AP$21:$AP$600,1))</f>
        <v/>
      </c>
      <c r="AP360" s="76" t="str">
        <f>IF(W360="","",C360)</f>
        <v/>
      </c>
      <c r="AR360" s="76" t="str">
        <f t="shared" ref="AR360" si="490">IF(C360="","",G362)</f>
        <v/>
      </c>
      <c r="AS360" s="76" t="str">
        <f t="shared" ref="AS360" si="491">RIGHT(C360,3)</f>
        <v/>
      </c>
      <c r="AT360" s="76" t="str">
        <f t="shared" ref="AT360" si="492">IF(C360="","",RIGHT("00"&amp;AS360,3))</f>
        <v/>
      </c>
      <c r="AU360" s="76" t="str">
        <f t="shared" ref="AU360" si="493">CONCATENATE(AR360,AT360)</f>
        <v/>
      </c>
    </row>
    <row r="361" spans="2:47">
      <c r="B361" s="125"/>
      <c r="C361" s="165"/>
      <c r="D361" s="170"/>
      <c r="E361" s="175"/>
      <c r="F361" s="171"/>
      <c r="G361" s="213"/>
      <c r="H361" s="214"/>
      <c r="I361" s="215"/>
      <c r="J361" s="170"/>
      <c r="K361" s="171"/>
      <c r="L361" s="170"/>
      <c r="M361" s="175"/>
      <c r="N361" s="171"/>
      <c r="O361" s="48" t="s">
        <v>154</v>
      </c>
      <c r="P361" s="27"/>
      <c r="Q361" s="45"/>
      <c r="R361" s="48" t="str">
        <f t="shared" si="461"/>
        <v/>
      </c>
      <c r="S361" s="45"/>
      <c r="T361" s="48" t="str">
        <f t="shared" si="462"/>
        <v/>
      </c>
      <c r="U361" s="73"/>
      <c r="V361" s="156"/>
      <c r="W361" s="157"/>
      <c r="AC361" s="91"/>
      <c r="AD361" s="1" t="str">
        <f>IF($P361="","0",VLOOKUP($P361,登録データ!$Q$4:$R$19,2,FALSE))</f>
        <v>0</v>
      </c>
      <c r="AE361" s="1" t="str">
        <f t="shared" si="463"/>
        <v>00</v>
      </c>
      <c r="AF361" s="1" t="str">
        <f t="shared" si="464"/>
        <v/>
      </c>
      <c r="AG361" s="1" t="str">
        <f t="shared" si="459"/>
        <v>000000</v>
      </c>
      <c r="AH361" s="1" t="str">
        <f t="shared" si="460"/>
        <v/>
      </c>
      <c r="AI361" s="1" t="str">
        <f t="shared" si="465"/>
        <v/>
      </c>
      <c r="AJ361" s="219"/>
      <c r="AK361" s="219"/>
      <c r="AM361" s="76"/>
      <c r="AN361" s="76"/>
      <c r="AO361" s="76"/>
      <c r="AP361" s="76"/>
      <c r="AR361" s="76"/>
      <c r="AS361" s="76"/>
      <c r="AT361" s="76"/>
      <c r="AU361" s="76"/>
    </row>
    <row r="362" spans="2:47" ht="19.5" thickBot="1">
      <c r="B362" s="210"/>
      <c r="C362" s="166"/>
      <c r="D362" s="172"/>
      <c r="E362" s="176"/>
      <c r="F362" s="173"/>
      <c r="G362" s="216"/>
      <c r="H362" s="217"/>
      <c r="I362" s="218"/>
      <c r="J362" s="172"/>
      <c r="K362" s="173"/>
      <c r="L362" s="172"/>
      <c r="M362" s="176"/>
      <c r="N362" s="173"/>
      <c r="O362" s="9" t="s">
        <v>155</v>
      </c>
      <c r="P362" s="111"/>
      <c r="Q362" s="30"/>
      <c r="R362" s="9" t="str">
        <f t="shared" si="461"/>
        <v/>
      </c>
      <c r="S362" s="30"/>
      <c r="T362" s="9" t="str">
        <f t="shared" si="462"/>
        <v/>
      </c>
      <c r="U362" s="82"/>
      <c r="V362" s="156"/>
      <c r="W362" s="157"/>
      <c r="AC362" s="91"/>
      <c r="AD362" s="1" t="str">
        <f>IF($P362="","0",VLOOKUP($P362,登録データ!$Q$4:$R$19,2,FALSE))</f>
        <v>0</v>
      </c>
      <c r="AE362" s="1" t="str">
        <f t="shared" si="463"/>
        <v>00</v>
      </c>
      <c r="AF362" s="1" t="str">
        <f t="shared" si="464"/>
        <v/>
      </c>
      <c r="AG362" s="1" t="str">
        <f t="shared" si="459"/>
        <v>000000</v>
      </c>
      <c r="AH362" s="1" t="str">
        <f t="shared" si="460"/>
        <v/>
      </c>
      <c r="AI362" s="1" t="str">
        <f t="shared" si="465"/>
        <v/>
      </c>
      <c r="AJ362" s="219"/>
      <c r="AK362" s="219"/>
      <c r="AM362" s="76"/>
      <c r="AN362" s="76"/>
      <c r="AO362" s="76"/>
      <c r="AP362" s="76"/>
      <c r="AR362" s="76"/>
      <c r="AS362" s="76"/>
      <c r="AT362" s="76"/>
      <c r="AU362" s="76"/>
    </row>
    <row r="363" spans="2:47" ht="19.5" thickTop="1">
      <c r="B363" s="209">
        <v>115</v>
      </c>
      <c r="C363" s="164"/>
      <c r="D363" s="168"/>
      <c r="E363" s="174"/>
      <c r="F363" s="169"/>
      <c r="G363" s="168"/>
      <c r="H363" s="174"/>
      <c r="I363" s="169"/>
      <c r="J363" s="168"/>
      <c r="K363" s="169"/>
      <c r="L363" s="168"/>
      <c r="M363" s="174"/>
      <c r="N363" s="169"/>
      <c r="O363" s="20" t="s">
        <v>153</v>
      </c>
      <c r="P363" s="54"/>
      <c r="Q363" s="29"/>
      <c r="R363" s="20" t="str">
        <f t="shared" si="461"/>
        <v/>
      </c>
      <c r="S363" s="29"/>
      <c r="T363" s="20" t="str">
        <f t="shared" si="462"/>
        <v/>
      </c>
      <c r="U363" s="81"/>
      <c r="V363" s="156"/>
      <c r="W363" s="157"/>
      <c r="AC363" s="91"/>
      <c r="AD363" s="1" t="str">
        <f>IF($P363="","0",VLOOKUP($P363,登録データ!$Q$4:$R$19,2,FALSE))</f>
        <v>0</v>
      </c>
      <c r="AE363" s="1" t="str">
        <f t="shared" si="463"/>
        <v>00</v>
      </c>
      <c r="AF363" s="1" t="str">
        <f t="shared" si="464"/>
        <v/>
      </c>
      <c r="AG363" s="1" t="str">
        <f t="shared" si="459"/>
        <v>000000</v>
      </c>
      <c r="AH363" s="1" t="str">
        <f t="shared" si="460"/>
        <v/>
      </c>
      <c r="AI363" s="1" t="str">
        <f t="shared" si="465"/>
        <v/>
      </c>
      <c r="AJ363" s="219" t="str">
        <f>IF($C363="","",IF($C363="@",0,IF(COUNTIF($C$21:$C$620,$C363)=1,0,1)))</f>
        <v/>
      </c>
      <c r="AK363" s="219" t="str">
        <f>IF($L363="","",IF(OR($L363="北海道",$L363="東京都",$L363="大阪府",$L363="京都府",RIGHT($L363,1)="県"),0,1))</f>
        <v/>
      </c>
      <c r="AM363" s="76" t="str">
        <f>IF(AN363="","",RANK(AN363,$AN$21:$AN$600,1))</f>
        <v/>
      </c>
      <c r="AN363" s="76" t="str">
        <f>IF(V363="","",C363)</f>
        <v/>
      </c>
      <c r="AO363" s="1" t="str">
        <f>IF(AP363="","",RANK(AP363,$AP$21:$AP$600,1))</f>
        <v/>
      </c>
      <c r="AP363" s="76" t="str">
        <f>IF(W363="","",C363)</f>
        <v/>
      </c>
      <c r="AR363" s="76" t="str">
        <f t="shared" ref="AR363" si="494">IF(C363="","",G365)</f>
        <v/>
      </c>
      <c r="AS363" s="76" t="str">
        <f t="shared" ref="AS363" si="495">RIGHT(C363,3)</f>
        <v/>
      </c>
      <c r="AT363" s="76" t="str">
        <f t="shared" ref="AT363" si="496">IF(C363="","",RIGHT("00"&amp;AS363,3))</f>
        <v/>
      </c>
      <c r="AU363" s="76" t="str">
        <f t="shared" ref="AU363" si="497">CONCATENATE(AR363,AT363)</f>
        <v/>
      </c>
    </row>
    <row r="364" spans="2:47">
      <c r="B364" s="125"/>
      <c r="C364" s="165"/>
      <c r="D364" s="170"/>
      <c r="E364" s="175"/>
      <c r="F364" s="171"/>
      <c r="G364" s="213"/>
      <c r="H364" s="214"/>
      <c r="I364" s="215"/>
      <c r="J364" s="170"/>
      <c r="K364" s="171"/>
      <c r="L364" s="170"/>
      <c r="M364" s="175"/>
      <c r="N364" s="171"/>
      <c r="O364" s="48" t="s">
        <v>154</v>
      </c>
      <c r="P364" s="27"/>
      <c r="Q364" s="45"/>
      <c r="R364" s="48" t="str">
        <f t="shared" si="461"/>
        <v/>
      </c>
      <c r="S364" s="45"/>
      <c r="T364" s="48" t="str">
        <f t="shared" si="462"/>
        <v/>
      </c>
      <c r="U364" s="73"/>
      <c r="V364" s="156"/>
      <c r="W364" s="157"/>
      <c r="AC364" s="91"/>
      <c r="AD364" s="1" t="str">
        <f>IF($P364="","0",VLOOKUP($P364,登録データ!$Q$4:$R$19,2,FALSE))</f>
        <v>0</v>
      </c>
      <c r="AE364" s="1" t="str">
        <f t="shared" si="463"/>
        <v>00</v>
      </c>
      <c r="AF364" s="1" t="str">
        <f t="shared" si="464"/>
        <v/>
      </c>
      <c r="AG364" s="1" t="str">
        <f t="shared" si="459"/>
        <v>000000</v>
      </c>
      <c r="AH364" s="1" t="str">
        <f t="shared" si="460"/>
        <v/>
      </c>
      <c r="AI364" s="1" t="str">
        <f t="shared" si="465"/>
        <v/>
      </c>
      <c r="AJ364" s="219"/>
      <c r="AK364" s="219"/>
      <c r="AM364" s="76"/>
      <c r="AN364" s="76"/>
      <c r="AO364" s="76"/>
      <c r="AP364" s="76"/>
      <c r="AR364" s="76"/>
      <c r="AS364" s="76"/>
      <c r="AT364" s="76"/>
      <c r="AU364" s="76"/>
    </row>
    <row r="365" spans="2:47" ht="19.5" thickBot="1">
      <c r="B365" s="210"/>
      <c r="C365" s="166"/>
      <c r="D365" s="172"/>
      <c r="E365" s="176"/>
      <c r="F365" s="173"/>
      <c r="G365" s="216"/>
      <c r="H365" s="217"/>
      <c r="I365" s="218"/>
      <c r="J365" s="172"/>
      <c r="K365" s="173"/>
      <c r="L365" s="172"/>
      <c r="M365" s="176"/>
      <c r="N365" s="173"/>
      <c r="O365" s="9" t="s">
        <v>155</v>
      </c>
      <c r="P365" s="111"/>
      <c r="Q365" s="30"/>
      <c r="R365" s="9" t="str">
        <f t="shared" si="461"/>
        <v/>
      </c>
      <c r="S365" s="30"/>
      <c r="T365" s="9" t="str">
        <f t="shared" si="462"/>
        <v/>
      </c>
      <c r="U365" s="82"/>
      <c r="V365" s="156"/>
      <c r="W365" s="157"/>
      <c r="AC365" s="91"/>
      <c r="AD365" s="1" t="str">
        <f>IF($P365="","0",VLOOKUP($P365,登録データ!$Q$4:$R$19,2,FALSE))</f>
        <v>0</v>
      </c>
      <c r="AE365" s="1" t="str">
        <f t="shared" si="463"/>
        <v>00</v>
      </c>
      <c r="AF365" s="1" t="str">
        <f t="shared" si="464"/>
        <v/>
      </c>
      <c r="AG365" s="1" t="str">
        <f t="shared" si="459"/>
        <v>000000</v>
      </c>
      <c r="AH365" s="1" t="str">
        <f t="shared" si="460"/>
        <v/>
      </c>
      <c r="AI365" s="1" t="str">
        <f t="shared" si="465"/>
        <v/>
      </c>
      <c r="AJ365" s="219"/>
      <c r="AK365" s="219"/>
      <c r="AM365" s="76"/>
      <c r="AN365" s="76"/>
      <c r="AO365" s="76"/>
      <c r="AP365" s="76"/>
      <c r="AR365" s="76"/>
      <c r="AS365" s="76"/>
      <c r="AT365" s="76"/>
      <c r="AU365" s="76"/>
    </row>
    <row r="366" spans="2:47" ht="19.5" thickTop="1">
      <c r="B366" s="209">
        <v>116</v>
      </c>
      <c r="C366" s="164"/>
      <c r="D366" s="168"/>
      <c r="E366" s="174"/>
      <c r="F366" s="169"/>
      <c r="G366" s="168"/>
      <c r="H366" s="174"/>
      <c r="I366" s="169"/>
      <c r="J366" s="168"/>
      <c r="K366" s="169"/>
      <c r="L366" s="168"/>
      <c r="M366" s="174"/>
      <c r="N366" s="169"/>
      <c r="O366" s="20" t="s">
        <v>153</v>
      </c>
      <c r="P366" s="54"/>
      <c r="Q366" s="29"/>
      <c r="R366" s="20" t="str">
        <f t="shared" si="461"/>
        <v/>
      </c>
      <c r="S366" s="29"/>
      <c r="T366" s="20" t="str">
        <f t="shared" si="462"/>
        <v/>
      </c>
      <c r="U366" s="81"/>
      <c r="V366" s="156"/>
      <c r="W366" s="157"/>
      <c r="AC366" s="91"/>
      <c r="AD366" s="1" t="str">
        <f>IF($P366="","0",VLOOKUP($P366,登録データ!$Q$4:$R$19,2,FALSE))</f>
        <v>0</v>
      </c>
      <c r="AE366" s="1" t="str">
        <f t="shared" si="463"/>
        <v>00</v>
      </c>
      <c r="AF366" s="1" t="str">
        <f t="shared" si="464"/>
        <v/>
      </c>
      <c r="AG366" s="1" t="str">
        <f t="shared" si="459"/>
        <v>000000</v>
      </c>
      <c r="AH366" s="1" t="str">
        <f t="shared" si="460"/>
        <v/>
      </c>
      <c r="AI366" s="1" t="str">
        <f t="shared" si="465"/>
        <v/>
      </c>
      <c r="AJ366" s="219" t="str">
        <f>IF($C366="","",IF($C366="@",0,IF(COUNTIF($C$21:$C$620,$C366)=1,0,1)))</f>
        <v/>
      </c>
      <c r="AK366" s="219" t="str">
        <f>IF($L366="","",IF(OR($L366="北海道",$L366="東京都",$L366="大阪府",$L366="京都府",RIGHT($L366,1)="県"),0,1))</f>
        <v/>
      </c>
      <c r="AM366" s="76" t="str">
        <f>IF(AN366="","",RANK(AN366,$AN$21:$AN$600,1))</f>
        <v/>
      </c>
      <c r="AN366" s="76" t="str">
        <f>IF(V366="","",C366)</f>
        <v/>
      </c>
      <c r="AO366" s="1" t="str">
        <f>IF(AP366="","",RANK(AP366,$AP$21:$AP$600,1))</f>
        <v/>
      </c>
      <c r="AP366" s="76" t="str">
        <f>IF(W366="","",C366)</f>
        <v/>
      </c>
      <c r="AR366" s="76" t="str">
        <f t="shared" ref="AR366" si="498">IF(C366="","",G368)</f>
        <v/>
      </c>
      <c r="AS366" s="76" t="str">
        <f t="shared" ref="AS366" si="499">RIGHT(C366,3)</f>
        <v/>
      </c>
      <c r="AT366" s="76" t="str">
        <f t="shared" ref="AT366" si="500">IF(C366="","",RIGHT("00"&amp;AS366,3))</f>
        <v/>
      </c>
      <c r="AU366" s="76" t="str">
        <f t="shared" ref="AU366" si="501">CONCATENATE(AR366,AT366)</f>
        <v/>
      </c>
    </row>
    <row r="367" spans="2:47">
      <c r="B367" s="125"/>
      <c r="C367" s="165"/>
      <c r="D367" s="170"/>
      <c r="E367" s="175"/>
      <c r="F367" s="171"/>
      <c r="G367" s="213"/>
      <c r="H367" s="214"/>
      <c r="I367" s="215"/>
      <c r="J367" s="170"/>
      <c r="K367" s="171"/>
      <c r="L367" s="170"/>
      <c r="M367" s="175"/>
      <c r="N367" s="171"/>
      <c r="O367" s="48" t="s">
        <v>154</v>
      </c>
      <c r="P367" s="27"/>
      <c r="Q367" s="45"/>
      <c r="R367" s="48" t="str">
        <f t="shared" si="461"/>
        <v/>
      </c>
      <c r="S367" s="45"/>
      <c r="T367" s="48" t="str">
        <f t="shared" si="462"/>
        <v/>
      </c>
      <c r="U367" s="73"/>
      <c r="V367" s="156"/>
      <c r="W367" s="157"/>
      <c r="AC367" s="91"/>
      <c r="AD367" s="1" t="str">
        <f>IF($P367="","0",VLOOKUP($P367,登録データ!$Q$4:$R$19,2,FALSE))</f>
        <v>0</v>
      </c>
      <c r="AE367" s="1" t="str">
        <f t="shared" si="463"/>
        <v>00</v>
      </c>
      <c r="AF367" s="1" t="str">
        <f t="shared" si="464"/>
        <v/>
      </c>
      <c r="AG367" s="1" t="str">
        <f t="shared" si="459"/>
        <v>000000</v>
      </c>
      <c r="AH367" s="1" t="str">
        <f t="shared" si="460"/>
        <v/>
      </c>
      <c r="AI367" s="1" t="str">
        <f t="shared" si="465"/>
        <v/>
      </c>
      <c r="AJ367" s="219"/>
      <c r="AK367" s="219"/>
      <c r="AM367" s="76"/>
      <c r="AN367" s="76"/>
      <c r="AO367" s="76"/>
      <c r="AP367" s="76"/>
      <c r="AR367" s="76"/>
      <c r="AS367" s="76"/>
      <c r="AT367" s="76"/>
      <c r="AU367" s="76"/>
    </row>
    <row r="368" spans="2:47" ht="19.5" thickBot="1">
      <c r="B368" s="210"/>
      <c r="C368" s="166"/>
      <c r="D368" s="172"/>
      <c r="E368" s="176"/>
      <c r="F368" s="173"/>
      <c r="G368" s="216"/>
      <c r="H368" s="217"/>
      <c r="I368" s="218"/>
      <c r="J368" s="172"/>
      <c r="K368" s="173"/>
      <c r="L368" s="172"/>
      <c r="M368" s="176"/>
      <c r="N368" s="173"/>
      <c r="O368" s="9" t="s">
        <v>155</v>
      </c>
      <c r="P368" s="111"/>
      <c r="Q368" s="30"/>
      <c r="R368" s="9" t="str">
        <f t="shared" si="461"/>
        <v/>
      </c>
      <c r="S368" s="30"/>
      <c r="T368" s="9" t="str">
        <f t="shared" si="462"/>
        <v/>
      </c>
      <c r="U368" s="82"/>
      <c r="V368" s="156"/>
      <c r="W368" s="157"/>
      <c r="AC368" s="91"/>
      <c r="AD368" s="1" t="str">
        <f>IF($P368="","0",VLOOKUP($P368,登録データ!$Q$4:$R$19,2,FALSE))</f>
        <v>0</v>
      </c>
      <c r="AE368" s="1" t="str">
        <f t="shared" si="463"/>
        <v>00</v>
      </c>
      <c r="AF368" s="1" t="str">
        <f t="shared" si="464"/>
        <v/>
      </c>
      <c r="AG368" s="1" t="str">
        <f t="shared" si="459"/>
        <v>000000</v>
      </c>
      <c r="AH368" s="1" t="str">
        <f t="shared" si="460"/>
        <v/>
      </c>
      <c r="AI368" s="1" t="str">
        <f t="shared" si="465"/>
        <v/>
      </c>
      <c r="AJ368" s="219"/>
      <c r="AK368" s="219"/>
      <c r="AM368" s="76"/>
      <c r="AN368" s="76"/>
      <c r="AO368" s="76"/>
      <c r="AP368" s="76"/>
      <c r="AR368" s="76"/>
      <c r="AS368" s="76"/>
      <c r="AT368" s="76"/>
      <c r="AU368" s="76"/>
    </row>
    <row r="369" spans="2:47" ht="19.5" thickTop="1">
      <c r="B369" s="209">
        <v>117</v>
      </c>
      <c r="C369" s="164"/>
      <c r="D369" s="168"/>
      <c r="E369" s="174"/>
      <c r="F369" s="169"/>
      <c r="G369" s="168"/>
      <c r="H369" s="174"/>
      <c r="I369" s="169"/>
      <c r="J369" s="168"/>
      <c r="K369" s="169"/>
      <c r="L369" s="168"/>
      <c r="M369" s="174"/>
      <c r="N369" s="169"/>
      <c r="O369" s="20" t="s">
        <v>153</v>
      </c>
      <c r="P369" s="54"/>
      <c r="Q369" s="29"/>
      <c r="R369" s="20" t="str">
        <f t="shared" si="461"/>
        <v/>
      </c>
      <c r="S369" s="29"/>
      <c r="T369" s="20" t="str">
        <f t="shared" si="462"/>
        <v/>
      </c>
      <c r="U369" s="81"/>
      <c r="V369" s="156"/>
      <c r="W369" s="157"/>
      <c r="AC369" s="91"/>
      <c r="AD369" s="1" t="str">
        <f>IF($P369="","0",VLOOKUP($P369,登録データ!$Q$4:$R$19,2,FALSE))</f>
        <v>0</v>
      </c>
      <c r="AE369" s="1" t="str">
        <f t="shared" si="463"/>
        <v>00</v>
      </c>
      <c r="AF369" s="1" t="str">
        <f t="shared" si="464"/>
        <v/>
      </c>
      <c r="AG369" s="1" t="str">
        <f t="shared" si="459"/>
        <v>000000</v>
      </c>
      <c r="AH369" s="1" t="str">
        <f t="shared" si="460"/>
        <v/>
      </c>
      <c r="AI369" s="1" t="str">
        <f t="shared" si="465"/>
        <v/>
      </c>
      <c r="AJ369" s="219" t="str">
        <f>IF($C369="","",IF($C369="@",0,IF(COUNTIF($C$21:$C$620,$C369)=1,0,1)))</f>
        <v/>
      </c>
      <c r="AK369" s="219" t="str">
        <f>IF($L369="","",IF(OR($L369="北海道",$L369="東京都",$L369="大阪府",$L369="京都府",RIGHT($L369,1)="県"),0,1))</f>
        <v/>
      </c>
      <c r="AM369" s="76" t="str">
        <f>IF(AN369="","",RANK(AN369,$AN$21:$AN$600,1))</f>
        <v/>
      </c>
      <c r="AN369" s="76" t="str">
        <f>IF(V369="","",C369)</f>
        <v/>
      </c>
      <c r="AO369" s="1" t="str">
        <f>IF(AP369="","",RANK(AP369,$AP$21:$AP$600,1))</f>
        <v/>
      </c>
      <c r="AP369" s="76" t="str">
        <f>IF(W369="","",C369)</f>
        <v/>
      </c>
      <c r="AR369" s="76" t="str">
        <f t="shared" ref="AR369" si="502">IF(C369="","",G371)</f>
        <v/>
      </c>
      <c r="AS369" s="76" t="str">
        <f t="shared" ref="AS369" si="503">RIGHT(C369,3)</f>
        <v/>
      </c>
      <c r="AT369" s="76" t="str">
        <f t="shared" ref="AT369" si="504">IF(C369="","",RIGHT("00"&amp;AS369,3))</f>
        <v/>
      </c>
      <c r="AU369" s="76" t="str">
        <f t="shared" ref="AU369" si="505">CONCATENATE(AR369,AT369)</f>
        <v/>
      </c>
    </row>
    <row r="370" spans="2:47">
      <c r="B370" s="125"/>
      <c r="C370" s="165"/>
      <c r="D370" s="170"/>
      <c r="E370" s="175"/>
      <c r="F370" s="171"/>
      <c r="G370" s="213"/>
      <c r="H370" s="214"/>
      <c r="I370" s="215"/>
      <c r="J370" s="170"/>
      <c r="K370" s="171"/>
      <c r="L370" s="170"/>
      <c r="M370" s="175"/>
      <c r="N370" s="171"/>
      <c r="O370" s="48" t="s">
        <v>154</v>
      </c>
      <c r="P370" s="27"/>
      <c r="Q370" s="45"/>
      <c r="R370" s="48" t="str">
        <f t="shared" si="461"/>
        <v/>
      </c>
      <c r="S370" s="45"/>
      <c r="T370" s="48" t="str">
        <f t="shared" si="462"/>
        <v/>
      </c>
      <c r="U370" s="73"/>
      <c r="V370" s="156"/>
      <c r="W370" s="157"/>
      <c r="AC370" s="91"/>
      <c r="AD370" s="1" t="str">
        <f>IF($P370="","0",VLOOKUP($P370,登録データ!$Q$4:$R$19,2,FALSE))</f>
        <v>0</v>
      </c>
      <c r="AE370" s="1" t="str">
        <f t="shared" si="463"/>
        <v>00</v>
      </c>
      <c r="AF370" s="1" t="str">
        <f t="shared" si="464"/>
        <v/>
      </c>
      <c r="AG370" s="1" t="str">
        <f t="shared" si="459"/>
        <v>000000</v>
      </c>
      <c r="AH370" s="1" t="str">
        <f t="shared" si="460"/>
        <v/>
      </c>
      <c r="AI370" s="1" t="str">
        <f t="shared" si="465"/>
        <v/>
      </c>
      <c r="AJ370" s="219"/>
      <c r="AK370" s="219"/>
      <c r="AM370" s="76"/>
      <c r="AN370" s="76"/>
      <c r="AO370" s="76"/>
      <c r="AP370" s="76"/>
      <c r="AR370" s="76"/>
      <c r="AS370" s="76"/>
      <c r="AT370" s="76"/>
      <c r="AU370" s="76"/>
    </row>
    <row r="371" spans="2:47" ht="19.5" thickBot="1">
      <c r="B371" s="210"/>
      <c r="C371" s="166"/>
      <c r="D371" s="172"/>
      <c r="E371" s="176"/>
      <c r="F371" s="173"/>
      <c r="G371" s="216"/>
      <c r="H371" s="217"/>
      <c r="I371" s="218"/>
      <c r="J371" s="172"/>
      <c r="K371" s="173"/>
      <c r="L371" s="172"/>
      <c r="M371" s="176"/>
      <c r="N371" s="173"/>
      <c r="O371" s="9" t="s">
        <v>155</v>
      </c>
      <c r="P371" s="111"/>
      <c r="Q371" s="30"/>
      <c r="R371" s="9" t="str">
        <f t="shared" si="461"/>
        <v/>
      </c>
      <c r="S371" s="30"/>
      <c r="T371" s="9" t="str">
        <f t="shared" si="462"/>
        <v/>
      </c>
      <c r="U371" s="82"/>
      <c r="V371" s="156"/>
      <c r="W371" s="157"/>
      <c r="AC371" s="91"/>
      <c r="AD371" s="1" t="str">
        <f>IF($P371="","0",VLOOKUP($P371,登録データ!$Q$4:$R$19,2,FALSE))</f>
        <v>0</v>
      </c>
      <c r="AE371" s="1" t="str">
        <f t="shared" si="463"/>
        <v>00</v>
      </c>
      <c r="AF371" s="1" t="str">
        <f t="shared" si="464"/>
        <v/>
      </c>
      <c r="AG371" s="1" t="str">
        <f t="shared" si="459"/>
        <v>000000</v>
      </c>
      <c r="AH371" s="1" t="str">
        <f t="shared" si="460"/>
        <v/>
      </c>
      <c r="AI371" s="1" t="str">
        <f t="shared" si="465"/>
        <v/>
      </c>
      <c r="AJ371" s="219"/>
      <c r="AK371" s="219"/>
      <c r="AM371" s="76"/>
      <c r="AN371" s="76"/>
      <c r="AO371" s="76"/>
      <c r="AP371" s="76"/>
      <c r="AR371" s="76"/>
      <c r="AS371" s="76"/>
      <c r="AT371" s="76"/>
      <c r="AU371" s="76"/>
    </row>
    <row r="372" spans="2:47" ht="19.5" thickTop="1">
      <c r="B372" s="209">
        <v>118</v>
      </c>
      <c r="C372" s="164"/>
      <c r="D372" s="168"/>
      <c r="E372" s="174"/>
      <c r="F372" s="169"/>
      <c r="G372" s="168"/>
      <c r="H372" s="174"/>
      <c r="I372" s="169"/>
      <c r="J372" s="168"/>
      <c r="K372" s="169"/>
      <c r="L372" s="168"/>
      <c r="M372" s="174"/>
      <c r="N372" s="169"/>
      <c r="O372" s="20" t="s">
        <v>153</v>
      </c>
      <c r="P372" s="54"/>
      <c r="Q372" s="29"/>
      <c r="R372" s="20" t="str">
        <f t="shared" si="461"/>
        <v/>
      </c>
      <c r="S372" s="29"/>
      <c r="T372" s="20" t="str">
        <f t="shared" si="462"/>
        <v/>
      </c>
      <c r="U372" s="81"/>
      <c r="V372" s="156"/>
      <c r="W372" s="157"/>
      <c r="AC372" s="91"/>
      <c r="AD372" s="1" t="str">
        <f>IF($P372="","0",VLOOKUP($P372,登録データ!$Q$4:$R$19,2,FALSE))</f>
        <v>0</v>
      </c>
      <c r="AE372" s="1" t="str">
        <f t="shared" si="463"/>
        <v>00</v>
      </c>
      <c r="AF372" s="1" t="str">
        <f t="shared" si="464"/>
        <v/>
      </c>
      <c r="AG372" s="1" t="str">
        <f t="shared" si="459"/>
        <v>000000</v>
      </c>
      <c r="AH372" s="1" t="str">
        <f t="shared" si="460"/>
        <v/>
      </c>
      <c r="AI372" s="1" t="str">
        <f t="shared" si="465"/>
        <v/>
      </c>
      <c r="AJ372" s="219" t="str">
        <f>IF($C372="","",IF($C372="@",0,IF(COUNTIF($C$21:$C$620,$C372)=1,0,1)))</f>
        <v/>
      </c>
      <c r="AK372" s="219" t="str">
        <f>IF($L372="","",IF(OR($L372="北海道",$L372="東京都",$L372="大阪府",$L372="京都府",RIGHT($L372,1)="県"),0,1))</f>
        <v/>
      </c>
      <c r="AM372" s="76" t="str">
        <f>IF(AN372="","",RANK(AN372,$AN$21:$AN$600,1))</f>
        <v/>
      </c>
      <c r="AN372" s="76" t="str">
        <f>IF(V372="","",C372)</f>
        <v/>
      </c>
      <c r="AO372" s="1" t="str">
        <f>IF(AP372="","",RANK(AP372,$AP$21:$AP$600,1))</f>
        <v/>
      </c>
      <c r="AP372" s="76" t="str">
        <f>IF(W372="","",C372)</f>
        <v/>
      </c>
      <c r="AR372" s="76" t="str">
        <f t="shared" ref="AR372" si="506">IF(C372="","",G374)</f>
        <v/>
      </c>
      <c r="AS372" s="76" t="str">
        <f t="shared" ref="AS372" si="507">RIGHT(C372,3)</f>
        <v/>
      </c>
      <c r="AT372" s="76" t="str">
        <f t="shared" ref="AT372" si="508">IF(C372="","",RIGHT("00"&amp;AS372,3))</f>
        <v/>
      </c>
      <c r="AU372" s="76" t="str">
        <f t="shared" ref="AU372" si="509">CONCATENATE(AR372,AT372)</f>
        <v/>
      </c>
    </row>
    <row r="373" spans="2:47">
      <c r="B373" s="125"/>
      <c r="C373" s="165"/>
      <c r="D373" s="170"/>
      <c r="E373" s="175"/>
      <c r="F373" s="171"/>
      <c r="G373" s="213"/>
      <c r="H373" s="214"/>
      <c r="I373" s="215"/>
      <c r="J373" s="170"/>
      <c r="K373" s="171"/>
      <c r="L373" s="170"/>
      <c r="M373" s="175"/>
      <c r="N373" s="171"/>
      <c r="O373" s="48" t="s">
        <v>154</v>
      </c>
      <c r="P373" s="27"/>
      <c r="Q373" s="45"/>
      <c r="R373" s="48" t="str">
        <f t="shared" si="461"/>
        <v/>
      </c>
      <c r="S373" s="45"/>
      <c r="T373" s="48" t="str">
        <f t="shared" si="462"/>
        <v/>
      </c>
      <c r="U373" s="73"/>
      <c r="V373" s="156"/>
      <c r="W373" s="157"/>
      <c r="AC373" s="91"/>
      <c r="AD373" s="1" t="str">
        <f>IF($P373="","0",VLOOKUP($P373,登録データ!$Q$4:$R$19,2,FALSE))</f>
        <v>0</v>
      </c>
      <c r="AE373" s="1" t="str">
        <f t="shared" si="463"/>
        <v>00</v>
      </c>
      <c r="AF373" s="1" t="str">
        <f t="shared" si="464"/>
        <v/>
      </c>
      <c r="AG373" s="1" t="str">
        <f t="shared" si="459"/>
        <v>000000</v>
      </c>
      <c r="AH373" s="1" t="str">
        <f t="shared" si="460"/>
        <v/>
      </c>
      <c r="AI373" s="1" t="str">
        <f t="shared" si="465"/>
        <v/>
      </c>
      <c r="AJ373" s="219"/>
      <c r="AK373" s="219"/>
      <c r="AM373" s="76"/>
      <c r="AN373" s="76"/>
      <c r="AO373" s="76"/>
      <c r="AP373" s="76"/>
      <c r="AR373" s="76"/>
      <c r="AS373" s="76"/>
      <c r="AT373" s="76"/>
      <c r="AU373" s="76"/>
    </row>
    <row r="374" spans="2:47" ht="19.5" thickBot="1">
      <c r="B374" s="210"/>
      <c r="C374" s="166"/>
      <c r="D374" s="172"/>
      <c r="E374" s="176"/>
      <c r="F374" s="173"/>
      <c r="G374" s="216"/>
      <c r="H374" s="217"/>
      <c r="I374" s="218"/>
      <c r="J374" s="172"/>
      <c r="K374" s="173"/>
      <c r="L374" s="172"/>
      <c r="M374" s="176"/>
      <c r="N374" s="173"/>
      <c r="O374" s="9" t="s">
        <v>155</v>
      </c>
      <c r="P374" s="111"/>
      <c r="Q374" s="30"/>
      <c r="R374" s="9" t="str">
        <f t="shared" si="461"/>
        <v/>
      </c>
      <c r="S374" s="30"/>
      <c r="T374" s="9" t="str">
        <f t="shared" si="462"/>
        <v/>
      </c>
      <c r="U374" s="82"/>
      <c r="V374" s="156"/>
      <c r="W374" s="157"/>
      <c r="AC374" s="91"/>
      <c r="AD374" s="1" t="str">
        <f>IF($P374="","0",VLOOKUP($P374,登録データ!$Q$4:$R$19,2,FALSE))</f>
        <v>0</v>
      </c>
      <c r="AE374" s="1" t="str">
        <f t="shared" si="463"/>
        <v>00</v>
      </c>
      <c r="AF374" s="1" t="str">
        <f t="shared" si="464"/>
        <v/>
      </c>
      <c r="AG374" s="1" t="str">
        <f t="shared" si="459"/>
        <v>000000</v>
      </c>
      <c r="AH374" s="1" t="str">
        <f t="shared" si="460"/>
        <v/>
      </c>
      <c r="AI374" s="1" t="str">
        <f t="shared" si="465"/>
        <v/>
      </c>
      <c r="AJ374" s="219"/>
      <c r="AK374" s="219"/>
      <c r="AM374" s="76"/>
      <c r="AN374" s="76"/>
      <c r="AO374" s="76"/>
      <c r="AP374" s="76"/>
      <c r="AR374" s="76"/>
      <c r="AS374" s="76"/>
      <c r="AT374" s="76"/>
      <c r="AU374" s="76"/>
    </row>
    <row r="375" spans="2:47" ht="19.5" thickTop="1">
      <c r="B375" s="209">
        <v>119</v>
      </c>
      <c r="C375" s="164"/>
      <c r="D375" s="168"/>
      <c r="E375" s="174"/>
      <c r="F375" s="169"/>
      <c r="G375" s="168"/>
      <c r="H375" s="174"/>
      <c r="I375" s="169"/>
      <c r="J375" s="168"/>
      <c r="K375" s="169"/>
      <c r="L375" s="168"/>
      <c r="M375" s="174"/>
      <c r="N375" s="169"/>
      <c r="O375" s="20" t="s">
        <v>153</v>
      </c>
      <c r="P375" s="54"/>
      <c r="Q375" s="29"/>
      <c r="R375" s="20" t="str">
        <f t="shared" si="461"/>
        <v/>
      </c>
      <c r="S375" s="29"/>
      <c r="T375" s="20" t="str">
        <f t="shared" si="462"/>
        <v/>
      </c>
      <c r="U375" s="81"/>
      <c r="V375" s="156"/>
      <c r="W375" s="157"/>
      <c r="AC375" s="91"/>
      <c r="AD375" s="1" t="str">
        <f>IF($P375="","0",VLOOKUP($P375,登録データ!$Q$4:$R$19,2,FALSE))</f>
        <v>0</v>
      </c>
      <c r="AE375" s="1" t="str">
        <f t="shared" si="463"/>
        <v>00</v>
      </c>
      <c r="AF375" s="1" t="str">
        <f t="shared" si="464"/>
        <v/>
      </c>
      <c r="AG375" s="1" t="str">
        <f t="shared" si="459"/>
        <v>000000</v>
      </c>
      <c r="AH375" s="1" t="str">
        <f t="shared" si="460"/>
        <v/>
      </c>
      <c r="AI375" s="1" t="str">
        <f t="shared" si="465"/>
        <v/>
      </c>
      <c r="AJ375" s="219" t="str">
        <f>IF($C375="","",IF($C375="@",0,IF(COUNTIF($C$21:$C$620,$C375)=1,0,1)))</f>
        <v/>
      </c>
      <c r="AK375" s="219" t="str">
        <f>IF($L375="","",IF(OR($L375="北海道",$L375="東京都",$L375="大阪府",$L375="京都府",RIGHT($L375,1)="県"),0,1))</f>
        <v/>
      </c>
      <c r="AM375" s="76" t="str">
        <f>IF(AN375="","",RANK(AN375,$AN$21:$AN$600,1))</f>
        <v/>
      </c>
      <c r="AN375" s="76" t="str">
        <f>IF(V375="","",C375)</f>
        <v/>
      </c>
      <c r="AO375" s="1" t="str">
        <f>IF(AP375="","",RANK(AP375,$AP$21:$AP$600,1))</f>
        <v/>
      </c>
      <c r="AP375" s="76" t="str">
        <f>IF(W375="","",C375)</f>
        <v/>
      </c>
      <c r="AR375" s="76" t="str">
        <f t="shared" ref="AR375" si="510">IF(C375="","",G377)</f>
        <v/>
      </c>
      <c r="AS375" s="76" t="str">
        <f t="shared" ref="AS375" si="511">RIGHT(C375,3)</f>
        <v/>
      </c>
      <c r="AT375" s="76" t="str">
        <f t="shared" ref="AT375" si="512">IF(C375="","",RIGHT("00"&amp;AS375,3))</f>
        <v/>
      </c>
      <c r="AU375" s="76" t="str">
        <f t="shared" ref="AU375" si="513">CONCATENATE(AR375,AT375)</f>
        <v/>
      </c>
    </row>
    <row r="376" spans="2:47">
      <c r="B376" s="125"/>
      <c r="C376" s="165"/>
      <c r="D376" s="170"/>
      <c r="E376" s="175"/>
      <c r="F376" s="171"/>
      <c r="G376" s="213"/>
      <c r="H376" s="214"/>
      <c r="I376" s="215"/>
      <c r="J376" s="170"/>
      <c r="K376" s="171"/>
      <c r="L376" s="170"/>
      <c r="M376" s="175"/>
      <c r="N376" s="171"/>
      <c r="O376" s="48" t="s">
        <v>154</v>
      </c>
      <c r="P376" s="27"/>
      <c r="Q376" s="45"/>
      <c r="R376" s="48" t="str">
        <f t="shared" si="461"/>
        <v/>
      </c>
      <c r="S376" s="45"/>
      <c r="T376" s="48" t="str">
        <f t="shared" si="462"/>
        <v/>
      </c>
      <c r="U376" s="73"/>
      <c r="V376" s="156"/>
      <c r="W376" s="157"/>
      <c r="AC376" s="91"/>
      <c r="AD376" s="1" t="str">
        <f>IF($P376="","0",VLOOKUP($P376,登録データ!$Q$4:$R$19,2,FALSE))</f>
        <v>0</v>
      </c>
      <c r="AE376" s="1" t="str">
        <f t="shared" si="463"/>
        <v>00</v>
      </c>
      <c r="AF376" s="1" t="str">
        <f t="shared" si="464"/>
        <v/>
      </c>
      <c r="AG376" s="1" t="str">
        <f t="shared" si="459"/>
        <v>000000</v>
      </c>
      <c r="AH376" s="1" t="str">
        <f t="shared" si="460"/>
        <v/>
      </c>
      <c r="AI376" s="1" t="str">
        <f t="shared" si="465"/>
        <v/>
      </c>
      <c r="AJ376" s="219"/>
      <c r="AK376" s="219"/>
      <c r="AM376" s="76"/>
      <c r="AN376" s="76"/>
      <c r="AO376" s="76"/>
      <c r="AP376" s="76"/>
      <c r="AR376" s="76"/>
      <c r="AS376" s="76"/>
      <c r="AT376" s="76"/>
      <c r="AU376" s="76"/>
    </row>
    <row r="377" spans="2:47" ht="19.5" thickBot="1">
      <c r="B377" s="210"/>
      <c r="C377" s="166"/>
      <c r="D377" s="172"/>
      <c r="E377" s="176"/>
      <c r="F377" s="173"/>
      <c r="G377" s="216"/>
      <c r="H377" s="217"/>
      <c r="I377" s="218"/>
      <c r="J377" s="172"/>
      <c r="K377" s="173"/>
      <c r="L377" s="172"/>
      <c r="M377" s="176"/>
      <c r="N377" s="173"/>
      <c r="O377" s="9" t="s">
        <v>155</v>
      </c>
      <c r="P377" s="111"/>
      <c r="Q377" s="30"/>
      <c r="R377" s="9" t="str">
        <f t="shared" si="461"/>
        <v/>
      </c>
      <c r="S377" s="30"/>
      <c r="T377" s="9" t="str">
        <f t="shared" si="462"/>
        <v/>
      </c>
      <c r="U377" s="82"/>
      <c r="V377" s="156"/>
      <c r="W377" s="157"/>
      <c r="AC377" s="91"/>
      <c r="AD377" s="1" t="str">
        <f>IF($P377="","0",VLOOKUP($P377,登録データ!$Q$4:$R$19,2,FALSE))</f>
        <v>0</v>
      </c>
      <c r="AE377" s="1" t="str">
        <f t="shared" si="463"/>
        <v>00</v>
      </c>
      <c r="AF377" s="1" t="str">
        <f t="shared" si="464"/>
        <v/>
      </c>
      <c r="AG377" s="1" t="str">
        <f t="shared" si="459"/>
        <v>000000</v>
      </c>
      <c r="AH377" s="1" t="str">
        <f t="shared" si="460"/>
        <v/>
      </c>
      <c r="AI377" s="1" t="str">
        <f t="shared" si="465"/>
        <v/>
      </c>
      <c r="AJ377" s="219"/>
      <c r="AK377" s="219"/>
      <c r="AM377" s="76"/>
      <c r="AN377" s="76"/>
      <c r="AO377" s="76"/>
      <c r="AP377" s="76"/>
      <c r="AR377" s="76"/>
      <c r="AS377" s="76"/>
      <c r="AT377" s="76"/>
      <c r="AU377" s="76"/>
    </row>
    <row r="378" spans="2:47" ht="19.5" thickTop="1">
      <c r="B378" s="209">
        <v>120</v>
      </c>
      <c r="C378" s="164"/>
      <c r="D378" s="168"/>
      <c r="E378" s="174"/>
      <c r="F378" s="169"/>
      <c r="G378" s="168"/>
      <c r="H378" s="174"/>
      <c r="I378" s="169"/>
      <c r="J378" s="168"/>
      <c r="K378" s="169"/>
      <c r="L378" s="168"/>
      <c r="M378" s="174"/>
      <c r="N378" s="169"/>
      <c r="O378" s="20" t="s">
        <v>153</v>
      </c>
      <c r="P378" s="54"/>
      <c r="Q378" s="29"/>
      <c r="R378" s="20" t="str">
        <f t="shared" si="461"/>
        <v/>
      </c>
      <c r="S378" s="29"/>
      <c r="T378" s="20" t="str">
        <f t="shared" si="462"/>
        <v/>
      </c>
      <c r="U378" s="81"/>
      <c r="V378" s="156"/>
      <c r="W378" s="157"/>
      <c r="AC378" s="91"/>
      <c r="AD378" s="1" t="str">
        <f>IF($P378="","0",VLOOKUP($P378,登録データ!$Q$4:$R$19,2,FALSE))</f>
        <v>0</v>
      </c>
      <c r="AE378" s="1" t="str">
        <f t="shared" si="463"/>
        <v>00</v>
      </c>
      <c r="AF378" s="1" t="str">
        <f t="shared" si="464"/>
        <v/>
      </c>
      <c r="AG378" s="1" t="str">
        <f t="shared" si="459"/>
        <v>000000</v>
      </c>
      <c r="AH378" s="1" t="str">
        <f t="shared" si="460"/>
        <v/>
      </c>
      <c r="AI378" s="1" t="str">
        <f t="shared" si="465"/>
        <v/>
      </c>
      <c r="AJ378" s="219" t="str">
        <f>IF($C378="","",IF($C378="@",0,IF(COUNTIF($C$21:$C$620,$C378)=1,0,1)))</f>
        <v/>
      </c>
      <c r="AK378" s="219" t="str">
        <f>IF($L378="","",IF(OR($L378="北海道",$L378="東京都",$L378="大阪府",$L378="京都府",RIGHT($L378,1)="県"),0,1))</f>
        <v/>
      </c>
      <c r="AM378" s="76" t="str">
        <f>IF(AN378="","",RANK(AN378,$AN$21:$AN$600,1))</f>
        <v/>
      </c>
      <c r="AN378" s="76" t="str">
        <f>IF(V378="","",C378)</f>
        <v/>
      </c>
      <c r="AO378" s="1" t="str">
        <f>IF(AP378="","",RANK(AP378,$AP$21:$AP$600,1))</f>
        <v/>
      </c>
      <c r="AP378" s="76" t="str">
        <f>IF(W378="","",C378)</f>
        <v/>
      </c>
      <c r="AR378" s="76" t="str">
        <f t="shared" ref="AR378" si="514">IF(C378="","",G380)</f>
        <v/>
      </c>
      <c r="AS378" s="76" t="str">
        <f t="shared" ref="AS378" si="515">RIGHT(C378,3)</f>
        <v/>
      </c>
      <c r="AT378" s="76" t="str">
        <f t="shared" ref="AT378" si="516">IF(C378="","",RIGHT("00"&amp;AS378,3))</f>
        <v/>
      </c>
      <c r="AU378" s="76" t="str">
        <f t="shared" ref="AU378" si="517">CONCATENATE(AR378,AT378)</f>
        <v/>
      </c>
    </row>
    <row r="379" spans="2:47">
      <c r="B379" s="125"/>
      <c r="C379" s="165"/>
      <c r="D379" s="170"/>
      <c r="E379" s="175"/>
      <c r="F379" s="171"/>
      <c r="G379" s="213"/>
      <c r="H379" s="214"/>
      <c r="I379" s="215"/>
      <c r="J379" s="170"/>
      <c r="K379" s="171"/>
      <c r="L379" s="170"/>
      <c r="M379" s="175"/>
      <c r="N379" s="171"/>
      <c r="O379" s="48" t="s">
        <v>154</v>
      </c>
      <c r="P379" s="27"/>
      <c r="Q379" s="45"/>
      <c r="R379" s="48" t="str">
        <f t="shared" si="461"/>
        <v/>
      </c>
      <c r="S379" s="45"/>
      <c r="T379" s="48" t="str">
        <f t="shared" si="462"/>
        <v/>
      </c>
      <c r="U379" s="73"/>
      <c r="V379" s="156"/>
      <c r="W379" s="157"/>
      <c r="AC379" s="91"/>
      <c r="AD379" s="1" t="str">
        <f>IF($P379="","0",VLOOKUP($P379,登録データ!$Q$4:$R$19,2,FALSE))</f>
        <v>0</v>
      </c>
      <c r="AE379" s="1" t="str">
        <f t="shared" si="463"/>
        <v>00</v>
      </c>
      <c r="AF379" s="1" t="str">
        <f t="shared" si="464"/>
        <v/>
      </c>
      <c r="AG379" s="1" t="str">
        <f t="shared" si="459"/>
        <v>000000</v>
      </c>
      <c r="AH379" s="1" t="str">
        <f t="shared" si="460"/>
        <v/>
      </c>
      <c r="AI379" s="1" t="str">
        <f t="shared" si="465"/>
        <v/>
      </c>
      <c r="AJ379" s="219"/>
      <c r="AK379" s="219"/>
      <c r="AM379" s="76"/>
      <c r="AN379" s="76"/>
      <c r="AO379" s="76"/>
      <c r="AP379" s="76"/>
      <c r="AR379" s="76"/>
      <c r="AS379" s="76"/>
      <c r="AT379" s="76"/>
      <c r="AU379" s="76"/>
    </row>
    <row r="380" spans="2:47" ht="19.5" thickBot="1">
      <c r="B380" s="210"/>
      <c r="C380" s="166"/>
      <c r="D380" s="172"/>
      <c r="E380" s="176"/>
      <c r="F380" s="173"/>
      <c r="G380" s="216"/>
      <c r="H380" s="217"/>
      <c r="I380" s="218"/>
      <c r="J380" s="172"/>
      <c r="K380" s="173"/>
      <c r="L380" s="172"/>
      <c r="M380" s="176"/>
      <c r="N380" s="173"/>
      <c r="O380" s="9" t="s">
        <v>155</v>
      </c>
      <c r="P380" s="111"/>
      <c r="Q380" s="30"/>
      <c r="R380" s="9" t="str">
        <f t="shared" si="461"/>
        <v/>
      </c>
      <c r="S380" s="30"/>
      <c r="T380" s="9" t="str">
        <f t="shared" si="462"/>
        <v/>
      </c>
      <c r="U380" s="82"/>
      <c r="V380" s="156"/>
      <c r="W380" s="157"/>
      <c r="AC380" s="91"/>
      <c r="AD380" s="1" t="str">
        <f>IF($P380="","0",VLOOKUP($P380,登録データ!$Q$4:$R$19,2,FALSE))</f>
        <v>0</v>
      </c>
      <c r="AE380" s="1" t="str">
        <f t="shared" si="463"/>
        <v>00</v>
      </c>
      <c r="AF380" s="1" t="str">
        <f t="shared" si="464"/>
        <v/>
      </c>
      <c r="AG380" s="1" t="str">
        <f t="shared" si="459"/>
        <v>000000</v>
      </c>
      <c r="AH380" s="1" t="str">
        <f t="shared" si="460"/>
        <v/>
      </c>
      <c r="AI380" s="1" t="str">
        <f t="shared" si="465"/>
        <v/>
      </c>
      <c r="AJ380" s="219"/>
      <c r="AK380" s="219"/>
      <c r="AM380" s="76"/>
      <c r="AN380" s="76"/>
      <c r="AO380" s="76"/>
      <c r="AP380" s="76"/>
      <c r="AR380" s="76"/>
      <c r="AS380" s="76"/>
      <c r="AT380" s="76"/>
      <c r="AU380" s="76"/>
    </row>
    <row r="381" spans="2:47" ht="19.5" thickTop="1">
      <c r="B381" s="209">
        <v>121</v>
      </c>
      <c r="C381" s="164"/>
      <c r="D381" s="168"/>
      <c r="E381" s="174"/>
      <c r="F381" s="169"/>
      <c r="G381" s="168"/>
      <c r="H381" s="174"/>
      <c r="I381" s="169"/>
      <c r="J381" s="168"/>
      <c r="K381" s="169"/>
      <c r="L381" s="168"/>
      <c r="M381" s="174"/>
      <c r="N381" s="169"/>
      <c r="O381" s="20" t="s">
        <v>153</v>
      </c>
      <c r="P381" s="54"/>
      <c r="Q381" s="29"/>
      <c r="R381" s="20" t="str">
        <f t="shared" si="461"/>
        <v/>
      </c>
      <c r="S381" s="29"/>
      <c r="T381" s="20" t="str">
        <f t="shared" si="462"/>
        <v/>
      </c>
      <c r="U381" s="81"/>
      <c r="V381" s="156"/>
      <c r="W381" s="157"/>
      <c r="AC381" s="91"/>
      <c r="AD381" s="1" t="str">
        <f>IF($P381="","0",VLOOKUP($P381,登録データ!$Q$4:$R$19,2,FALSE))</f>
        <v>0</v>
      </c>
      <c r="AE381" s="1" t="str">
        <f t="shared" si="463"/>
        <v>00</v>
      </c>
      <c r="AF381" s="1" t="str">
        <f t="shared" si="464"/>
        <v/>
      </c>
      <c r="AG381" s="1" t="str">
        <f t="shared" si="459"/>
        <v>000000</v>
      </c>
      <c r="AH381" s="1" t="str">
        <f t="shared" si="460"/>
        <v/>
      </c>
      <c r="AI381" s="1" t="str">
        <f t="shared" si="465"/>
        <v/>
      </c>
      <c r="AJ381" s="219" t="str">
        <f>IF($C381="","",IF($C381="@",0,IF(COUNTIF($C$21:$C$620,$C381)=1,0,1)))</f>
        <v/>
      </c>
      <c r="AK381" s="219" t="str">
        <f>IF($L381="","",IF(OR($L381="北海道",$L381="東京都",$L381="大阪府",$L381="京都府",RIGHT($L381,1)="県"),0,1))</f>
        <v/>
      </c>
      <c r="AM381" s="76" t="str">
        <f>IF(AN381="","",RANK(AN381,$AN$21:$AN$600,1))</f>
        <v/>
      </c>
      <c r="AN381" s="76" t="str">
        <f>IF(V381="","",C381)</f>
        <v/>
      </c>
      <c r="AO381" s="1" t="str">
        <f>IF(AP381="","",RANK(AP381,$AP$21:$AP$600,1))</f>
        <v/>
      </c>
      <c r="AP381" s="76" t="str">
        <f>IF(W381="","",C381)</f>
        <v/>
      </c>
      <c r="AR381" s="76" t="str">
        <f t="shared" ref="AR381" si="518">IF(C381="","",G383)</f>
        <v/>
      </c>
      <c r="AS381" s="76" t="str">
        <f t="shared" ref="AS381" si="519">RIGHT(C381,3)</f>
        <v/>
      </c>
      <c r="AT381" s="76" t="str">
        <f t="shared" ref="AT381" si="520">IF(C381="","",RIGHT("00"&amp;AS381,3))</f>
        <v/>
      </c>
      <c r="AU381" s="76" t="str">
        <f t="shared" ref="AU381" si="521">CONCATENATE(AR381,AT381)</f>
        <v/>
      </c>
    </row>
    <row r="382" spans="2:47">
      <c r="B382" s="125"/>
      <c r="C382" s="165"/>
      <c r="D382" s="170"/>
      <c r="E382" s="175"/>
      <c r="F382" s="171"/>
      <c r="G382" s="213"/>
      <c r="H382" s="214"/>
      <c r="I382" s="215"/>
      <c r="J382" s="170"/>
      <c r="K382" s="171"/>
      <c r="L382" s="170"/>
      <c r="M382" s="175"/>
      <c r="N382" s="171"/>
      <c r="O382" s="48" t="s">
        <v>154</v>
      </c>
      <c r="P382" s="27"/>
      <c r="Q382" s="45"/>
      <c r="R382" s="48" t="str">
        <f t="shared" si="461"/>
        <v/>
      </c>
      <c r="S382" s="45"/>
      <c r="T382" s="48" t="str">
        <f t="shared" si="462"/>
        <v/>
      </c>
      <c r="U382" s="73"/>
      <c r="V382" s="156"/>
      <c r="W382" s="157"/>
      <c r="AC382" s="91"/>
      <c r="AD382" s="1" t="str">
        <f>IF($P382="","0",VLOOKUP($P382,登録データ!$Q$4:$R$19,2,FALSE))</f>
        <v>0</v>
      </c>
      <c r="AE382" s="1" t="str">
        <f t="shared" si="463"/>
        <v>00</v>
      </c>
      <c r="AF382" s="1" t="str">
        <f t="shared" si="464"/>
        <v/>
      </c>
      <c r="AG382" s="1" t="str">
        <f t="shared" si="459"/>
        <v>000000</v>
      </c>
      <c r="AH382" s="1" t="str">
        <f t="shared" si="460"/>
        <v/>
      </c>
      <c r="AI382" s="1" t="str">
        <f t="shared" si="465"/>
        <v/>
      </c>
      <c r="AJ382" s="219"/>
      <c r="AK382" s="219"/>
      <c r="AM382" s="76"/>
      <c r="AN382" s="76"/>
      <c r="AO382" s="76"/>
      <c r="AP382" s="76"/>
      <c r="AR382" s="76"/>
      <c r="AS382" s="76"/>
      <c r="AT382" s="76"/>
      <c r="AU382" s="76"/>
    </row>
    <row r="383" spans="2:47" ht="19.5" thickBot="1">
      <c r="B383" s="210"/>
      <c r="C383" s="166"/>
      <c r="D383" s="172"/>
      <c r="E383" s="176"/>
      <c r="F383" s="173"/>
      <c r="G383" s="216"/>
      <c r="H383" s="217"/>
      <c r="I383" s="218"/>
      <c r="J383" s="172"/>
      <c r="K383" s="173"/>
      <c r="L383" s="172"/>
      <c r="M383" s="176"/>
      <c r="N383" s="173"/>
      <c r="O383" s="9" t="s">
        <v>155</v>
      </c>
      <c r="P383" s="111"/>
      <c r="Q383" s="30"/>
      <c r="R383" s="9" t="str">
        <f t="shared" si="461"/>
        <v/>
      </c>
      <c r="S383" s="30"/>
      <c r="T383" s="9" t="str">
        <f t="shared" si="462"/>
        <v/>
      </c>
      <c r="U383" s="82"/>
      <c r="V383" s="156"/>
      <c r="W383" s="157"/>
      <c r="AC383" s="91"/>
      <c r="AD383" s="1" t="str">
        <f>IF($P383="","0",VLOOKUP($P383,登録データ!$Q$4:$R$19,2,FALSE))</f>
        <v>0</v>
      </c>
      <c r="AE383" s="1" t="str">
        <f t="shared" si="463"/>
        <v>00</v>
      </c>
      <c r="AF383" s="1" t="str">
        <f t="shared" si="464"/>
        <v/>
      </c>
      <c r="AG383" s="1" t="str">
        <f t="shared" si="459"/>
        <v>000000</v>
      </c>
      <c r="AH383" s="1" t="str">
        <f t="shared" si="460"/>
        <v/>
      </c>
      <c r="AI383" s="1" t="str">
        <f t="shared" si="465"/>
        <v/>
      </c>
      <c r="AJ383" s="219"/>
      <c r="AK383" s="219"/>
      <c r="AM383" s="76"/>
      <c r="AN383" s="76"/>
      <c r="AO383" s="76"/>
      <c r="AP383" s="76"/>
      <c r="AR383" s="76"/>
      <c r="AS383" s="76"/>
      <c r="AT383" s="76"/>
      <c r="AU383" s="76"/>
    </row>
    <row r="384" spans="2:47" ht="19.5" thickTop="1">
      <c r="B384" s="209">
        <v>122</v>
      </c>
      <c r="C384" s="164"/>
      <c r="D384" s="168"/>
      <c r="E384" s="174"/>
      <c r="F384" s="169"/>
      <c r="G384" s="168"/>
      <c r="H384" s="174"/>
      <c r="I384" s="169"/>
      <c r="J384" s="168"/>
      <c r="K384" s="169"/>
      <c r="L384" s="168"/>
      <c r="M384" s="174"/>
      <c r="N384" s="169"/>
      <c r="O384" s="20" t="s">
        <v>153</v>
      </c>
      <c r="P384" s="54"/>
      <c r="Q384" s="29"/>
      <c r="R384" s="20" t="str">
        <f t="shared" si="461"/>
        <v/>
      </c>
      <c r="S384" s="29"/>
      <c r="T384" s="20" t="str">
        <f t="shared" si="462"/>
        <v/>
      </c>
      <c r="U384" s="81"/>
      <c r="V384" s="156"/>
      <c r="W384" s="157"/>
      <c r="AC384" s="91"/>
      <c r="AD384" s="1" t="str">
        <f>IF($P384="","0",VLOOKUP($P384,登録データ!$Q$4:$R$19,2,FALSE))</f>
        <v>0</v>
      </c>
      <c r="AE384" s="1" t="str">
        <f t="shared" si="463"/>
        <v>00</v>
      </c>
      <c r="AF384" s="1" t="str">
        <f t="shared" si="464"/>
        <v/>
      </c>
      <c r="AG384" s="1" t="str">
        <f t="shared" si="459"/>
        <v>000000</v>
      </c>
      <c r="AH384" s="1" t="str">
        <f t="shared" si="460"/>
        <v/>
      </c>
      <c r="AI384" s="1" t="str">
        <f t="shared" si="465"/>
        <v/>
      </c>
      <c r="AJ384" s="219" t="str">
        <f>IF($C384="","",IF($C384="@",0,IF(COUNTIF($C$21:$C$620,$C384)=1,0,1)))</f>
        <v/>
      </c>
      <c r="AK384" s="219" t="str">
        <f>IF($L384="","",IF(OR($L384="北海道",$L384="東京都",$L384="大阪府",$L384="京都府",RIGHT($L384,1)="県"),0,1))</f>
        <v/>
      </c>
      <c r="AM384" s="76" t="str">
        <f>IF(AN384="","",RANK(AN384,$AN$21:$AN$600,1))</f>
        <v/>
      </c>
      <c r="AN384" s="76" t="str">
        <f>IF(V384="","",C384)</f>
        <v/>
      </c>
      <c r="AO384" s="1" t="str">
        <f>IF(AP384="","",RANK(AP384,$AP$21:$AP$600,1))</f>
        <v/>
      </c>
      <c r="AP384" s="76" t="str">
        <f>IF(W384="","",C384)</f>
        <v/>
      </c>
      <c r="AR384" s="76" t="str">
        <f t="shared" ref="AR384" si="522">IF(C384="","",G386)</f>
        <v/>
      </c>
      <c r="AS384" s="76" t="str">
        <f t="shared" ref="AS384" si="523">RIGHT(C384,3)</f>
        <v/>
      </c>
      <c r="AT384" s="76" t="str">
        <f t="shared" ref="AT384" si="524">IF(C384="","",RIGHT("00"&amp;AS384,3))</f>
        <v/>
      </c>
      <c r="AU384" s="76" t="str">
        <f t="shared" ref="AU384" si="525">CONCATENATE(AR384,AT384)</f>
        <v/>
      </c>
    </row>
    <row r="385" spans="2:47">
      <c r="B385" s="125"/>
      <c r="C385" s="165"/>
      <c r="D385" s="170"/>
      <c r="E385" s="175"/>
      <c r="F385" s="171"/>
      <c r="G385" s="213"/>
      <c r="H385" s="214"/>
      <c r="I385" s="215"/>
      <c r="J385" s="170"/>
      <c r="K385" s="171"/>
      <c r="L385" s="170"/>
      <c r="M385" s="175"/>
      <c r="N385" s="171"/>
      <c r="O385" s="48" t="s">
        <v>154</v>
      </c>
      <c r="P385" s="27"/>
      <c r="Q385" s="45"/>
      <c r="R385" s="48" t="str">
        <f t="shared" si="461"/>
        <v/>
      </c>
      <c r="S385" s="45"/>
      <c r="T385" s="48" t="str">
        <f t="shared" si="462"/>
        <v/>
      </c>
      <c r="U385" s="73"/>
      <c r="V385" s="156"/>
      <c r="W385" s="157"/>
      <c r="AC385" s="91"/>
      <c r="AD385" s="1" t="str">
        <f>IF($P385="","0",VLOOKUP($P385,登録データ!$Q$4:$R$19,2,FALSE))</f>
        <v>0</v>
      </c>
      <c r="AE385" s="1" t="str">
        <f t="shared" si="463"/>
        <v>00</v>
      </c>
      <c r="AF385" s="1" t="str">
        <f t="shared" si="464"/>
        <v/>
      </c>
      <c r="AG385" s="1" t="str">
        <f t="shared" si="459"/>
        <v>000000</v>
      </c>
      <c r="AH385" s="1" t="str">
        <f t="shared" si="460"/>
        <v/>
      </c>
      <c r="AI385" s="1" t="str">
        <f t="shared" si="465"/>
        <v/>
      </c>
      <c r="AJ385" s="219"/>
      <c r="AK385" s="219"/>
      <c r="AM385" s="76"/>
      <c r="AN385" s="76"/>
      <c r="AO385" s="76"/>
      <c r="AP385" s="76"/>
      <c r="AR385" s="76"/>
      <c r="AS385" s="76"/>
      <c r="AT385" s="76"/>
      <c r="AU385" s="76"/>
    </row>
    <row r="386" spans="2:47" ht="19.5" thickBot="1">
      <c r="B386" s="210"/>
      <c r="C386" s="166"/>
      <c r="D386" s="172"/>
      <c r="E386" s="176"/>
      <c r="F386" s="173"/>
      <c r="G386" s="216"/>
      <c r="H386" s="217"/>
      <c r="I386" s="218"/>
      <c r="J386" s="172"/>
      <c r="K386" s="173"/>
      <c r="L386" s="172"/>
      <c r="M386" s="176"/>
      <c r="N386" s="173"/>
      <c r="O386" s="9" t="s">
        <v>155</v>
      </c>
      <c r="P386" s="111"/>
      <c r="Q386" s="30"/>
      <c r="R386" s="9" t="str">
        <f t="shared" si="461"/>
        <v/>
      </c>
      <c r="S386" s="30"/>
      <c r="T386" s="9" t="str">
        <f t="shared" si="462"/>
        <v/>
      </c>
      <c r="U386" s="82"/>
      <c r="V386" s="156"/>
      <c r="W386" s="157"/>
      <c r="AC386" s="91"/>
      <c r="AD386" s="1" t="str">
        <f>IF($P386="","0",VLOOKUP($P386,登録データ!$Q$4:$R$19,2,FALSE))</f>
        <v>0</v>
      </c>
      <c r="AE386" s="1" t="str">
        <f t="shared" si="463"/>
        <v>00</v>
      </c>
      <c r="AF386" s="1" t="str">
        <f t="shared" si="464"/>
        <v/>
      </c>
      <c r="AG386" s="1" t="str">
        <f t="shared" si="459"/>
        <v>000000</v>
      </c>
      <c r="AH386" s="1" t="str">
        <f t="shared" si="460"/>
        <v/>
      </c>
      <c r="AI386" s="1" t="str">
        <f t="shared" si="465"/>
        <v/>
      </c>
      <c r="AJ386" s="219"/>
      <c r="AK386" s="219"/>
      <c r="AM386" s="76"/>
      <c r="AN386" s="76"/>
      <c r="AO386" s="76"/>
      <c r="AP386" s="76"/>
      <c r="AR386" s="76"/>
      <c r="AS386" s="76"/>
      <c r="AT386" s="76"/>
      <c r="AU386" s="76"/>
    </row>
    <row r="387" spans="2:47" ht="19.5" thickTop="1">
      <c r="B387" s="209">
        <v>123</v>
      </c>
      <c r="C387" s="164"/>
      <c r="D387" s="168"/>
      <c r="E387" s="174"/>
      <c r="F387" s="169"/>
      <c r="G387" s="168"/>
      <c r="H387" s="174"/>
      <c r="I387" s="169"/>
      <c r="J387" s="168"/>
      <c r="K387" s="169"/>
      <c r="L387" s="168"/>
      <c r="M387" s="174"/>
      <c r="N387" s="169"/>
      <c r="O387" s="20" t="s">
        <v>153</v>
      </c>
      <c r="P387" s="54"/>
      <c r="Q387" s="29"/>
      <c r="R387" s="20" t="str">
        <f t="shared" si="461"/>
        <v/>
      </c>
      <c r="S387" s="29"/>
      <c r="T387" s="20" t="str">
        <f t="shared" si="462"/>
        <v/>
      </c>
      <c r="U387" s="81"/>
      <c r="V387" s="156"/>
      <c r="W387" s="157"/>
      <c r="AC387" s="91"/>
      <c r="AD387" s="1" t="str">
        <f>IF($P387="","0",VLOOKUP($P387,登録データ!$Q$4:$R$19,2,FALSE))</f>
        <v>0</v>
      </c>
      <c r="AE387" s="1" t="str">
        <f t="shared" si="463"/>
        <v>00</v>
      </c>
      <c r="AF387" s="1" t="str">
        <f t="shared" si="464"/>
        <v/>
      </c>
      <c r="AG387" s="1" t="str">
        <f t="shared" si="459"/>
        <v>000000</v>
      </c>
      <c r="AH387" s="1" t="str">
        <f t="shared" si="460"/>
        <v/>
      </c>
      <c r="AI387" s="1" t="str">
        <f t="shared" si="465"/>
        <v/>
      </c>
      <c r="AJ387" s="219" t="str">
        <f>IF($C387="","",IF($C387="@",0,IF(COUNTIF($C$21:$C$620,$C387)=1,0,1)))</f>
        <v/>
      </c>
      <c r="AK387" s="219" t="str">
        <f>IF($L387="","",IF(OR($L387="北海道",$L387="東京都",$L387="大阪府",$L387="京都府",RIGHT($L387,1)="県"),0,1))</f>
        <v/>
      </c>
      <c r="AM387" s="76" t="str">
        <f>IF(AN387="","",RANK(AN387,$AN$21:$AN$600,1))</f>
        <v/>
      </c>
      <c r="AN387" s="76" t="str">
        <f>IF(V387="","",C387)</f>
        <v/>
      </c>
      <c r="AO387" s="1" t="str">
        <f>IF(AP387="","",RANK(AP387,$AP$21:$AP$600,1))</f>
        <v/>
      </c>
      <c r="AP387" s="76" t="str">
        <f>IF(W387="","",C387)</f>
        <v/>
      </c>
      <c r="AR387" s="76" t="str">
        <f t="shared" ref="AR387" si="526">IF(C387="","",G389)</f>
        <v/>
      </c>
      <c r="AS387" s="76" t="str">
        <f t="shared" ref="AS387" si="527">RIGHT(C387,3)</f>
        <v/>
      </c>
      <c r="AT387" s="76" t="str">
        <f t="shared" ref="AT387" si="528">IF(C387="","",RIGHT("00"&amp;AS387,3))</f>
        <v/>
      </c>
      <c r="AU387" s="76" t="str">
        <f t="shared" ref="AU387" si="529">CONCATENATE(AR387,AT387)</f>
        <v/>
      </c>
    </row>
    <row r="388" spans="2:47">
      <c r="B388" s="125"/>
      <c r="C388" s="165"/>
      <c r="D388" s="170"/>
      <c r="E388" s="175"/>
      <c r="F388" s="171"/>
      <c r="G388" s="213"/>
      <c r="H388" s="214"/>
      <c r="I388" s="215"/>
      <c r="J388" s="170"/>
      <c r="K388" s="171"/>
      <c r="L388" s="170"/>
      <c r="M388" s="175"/>
      <c r="N388" s="171"/>
      <c r="O388" s="48" t="s">
        <v>154</v>
      </c>
      <c r="P388" s="27"/>
      <c r="Q388" s="45"/>
      <c r="R388" s="48" t="str">
        <f t="shared" si="461"/>
        <v/>
      </c>
      <c r="S388" s="45"/>
      <c r="T388" s="48" t="str">
        <f t="shared" si="462"/>
        <v/>
      </c>
      <c r="U388" s="73"/>
      <c r="V388" s="156"/>
      <c r="W388" s="157"/>
      <c r="AC388" s="91"/>
      <c r="AD388" s="1" t="str">
        <f>IF($P388="","0",VLOOKUP($P388,登録データ!$Q$4:$R$19,2,FALSE))</f>
        <v>0</v>
      </c>
      <c r="AE388" s="1" t="str">
        <f t="shared" si="463"/>
        <v>00</v>
      </c>
      <c r="AF388" s="1" t="str">
        <f t="shared" si="464"/>
        <v/>
      </c>
      <c r="AG388" s="1" t="str">
        <f t="shared" si="459"/>
        <v>000000</v>
      </c>
      <c r="AH388" s="1" t="str">
        <f t="shared" si="460"/>
        <v/>
      </c>
      <c r="AI388" s="1" t="str">
        <f t="shared" si="465"/>
        <v/>
      </c>
      <c r="AJ388" s="219"/>
      <c r="AK388" s="219"/>
      <c r="AM388" s="76"/>
      <c r="AN388" s="76"/>
      <c r="AO388" s="76"/>
      <c r="AP388" s="76"/>
      <c r="AR388" s="76"/>
      <c r="AS388" s="76"/>
      <c r="AT388" s="76"/>
      <c r="AU388" s="76"/>
    </row>
    <row r="389" spans="2:47" ht="19.5" thickBot="1">
      <c r="B389" s="210"/>
      <c r="C389" s="166"/>
      <c r="D389" s="172"/>
      <c r="E389" s="176"/>
      <c r="F389" s="173"/>
      <c r="G389" s="216"/>
      <c r="H389" s="217"/>
      <c r="I389" s="218"/>
      <c r="J389" s="172"/>
      <c r="K389" s="173"/>
      <c r="L389" s="172"/>
      <c r="M389" s="176"/>
      <c r="N389" s="173"/>
      <c r="O389" s="9" t="s">
        <v>155</v>
      </c>
      <c r="P389" s="111"/>
      <c r="Q389" s="30"/>
      <c r="R389" s="9" t="str">
        <f t="shared" si="461"/>
        <v/>
      </c>
      <c r="S389" s="30"/>
      <c r="T389" s="9" t="str">
        <f t="shared" si="462"/>
        <v/>
      </c>
      <c r="U389" s="82"/>
      <c r="V389" s="156"/>
      <c r="W389" s="157"/>
      <c r="AC389" s="91"/>
      <c r="AD389" s="1" t="str">
        <f>IF($P389="","0",VLOOKUP($P389,登録データ!$Q$4:$R$19,2,FALSE))</f>
        <v>0</v>
      </c>
      <c r="AE389" s="1" t="str">
        <f t="shared" si="463"/>
        <v>00</v>
      </c>
      <c r="AF389" s="1" t="str">
        <f t="shared" si="464"/>
        <v/>
      </c>
      <c r="AG389" s="1" t="str">
        <f t="shared" si="459"/>
        <v>000000</v>
      </c>
      <c r="AH389" s="1" t="str">
        <f t="shared" si="460"/>
        <v/>
      </c>
      <c r="AI389" s="1" t="str">
        <f t="shared" si="465"/>
        <v/>
      </c>
      <c r="AJ389" s="219"/>
      <c r="AK389" s="219"/>
      <c r="AM389" s="76"/>
      <c r="AN389" s="76"/>
      <c r="AO389" s="76"/>
      <c r="AP389" s="76"/>
      <c r="AR389" s="76"/>
      <c r="AS389" s="76"/>
      <c r="AT389" s="76"/>
      <c r="AU389" s="76"/>
    </row>
    <row r="390" spans="2:47" ht="19.5" thickTop="1">
      <c r="B390" s="209">
        <v>124</v>
      </c>
      <c r="C390" s="164"/>
      <c r="D390" s="168"/>
      <c r="E390" s="174"/>
      <c r="F390" s="169"/>
      <c r="G390" s="168"/>
      <c r="H390" s="174"/>
      <c r="I390" s="169"/>
      <c r="J390" s="168"/>
      <c r="K390" s="169"/>
      <c r="L390" s="168"/>
      <c r="M390" s="174"/>
      <c r="N390" s="169"/>
      <c r="O390" s="20" t="s">
        <v>153</v>
      </c>
      <c r="P390" s="54"/>
      <c r="Q390" s="29"/>
      <c r="R390" s="20" t="str">
        <f t="shared" si="461"/>
        <v/>
      </c>
      <c r="S390" s="29"/>
      <c r="T390" s="20" t="str">
        <f t="shared" si="462"/>
        <v/>
      </c>
      <c r="U390" s="81"/>
      <c r="V390" s="156"/>
      <c r="W390" s="157"/>
      <c r="AC390" s="91"/>
      <c r="AD390" s="1" t="str">
        <f>IF($P390="","0",VLOOKUP($P390,登録データ!$Q$4:$R$19,2,FALSE))</f>
        <v>0</v>
      </c>
      <c r="AE390" s="1" t="str">
        <f t="shared" si="463"/>
        <v>00</v>
      </c>
      <c r="AF390" s="1" t="str">
        <f t="shared" si="464"/>
        <v/>
      </c>
      <c r="AG390" s="1" t="str">
        <f t="shared" si="459"/>
        <v>000000</v>
      </c>
      <c r="AH390" s="1" t="str">
        <f t="shared" si="460"/>
        <v/>
      </c>
      <c r="AI390" s="1" t="str">
        <f t="shared" si="465"/>
        <v/>
      </c>
      <c r="AJ390" s="219" t="str">
        <f>IF($C390="","",IF($C390="@",0,IF(COUNTIF($C$21:$C$620,$C390)=1,0,1)))</f>
        <v/>
      </c>
      <c r="AK390" s="219" t="str">
        <f>IF($L390="","",IF(OR($L390="北海道",$L390="東京都",$L390="大阪府",$L390="京都府",RIGHT($L390,1)="県"),0,1))</f>
        <v/>
      </c>
      <c r="AM390" s="76" t="str">
        <f>IF(AN390="","",RANK(AN390,$AN$21:$AN$600,1))</f>
        <v/>
      </c>
      <c r="AN390" s="76" t="str">
        <f>IF(V390="","",C390)</f>
        <v/>
      </c>
      <c r="AO390" s="1" t="str">
        <f>IF(AP390="","",RANK(AP390,$AP$21:$AP$600,1))</f>
        <v/>
      </c>
      <c r="AP390" s="76" t="str">
        <f>IF(W390="","",C390)</f>
        <v/>
      </c>
      <c r="AR390" s="76" t="str">
        <f t="shared" ref="AR390" si="530">IF(C390="","",G392)</f>
        <v/>
      </c>
      <c r="AS390" s="76" t="str">
        <f t="shared" ref="AS390" si="531">RIGHT(C390,3)</f>
        <v/>
      </c>
      <c r="AT390" s="76" t="str">
        <f t="shared" ref="AT390" si="532">IF(C390="","",RIGHT("00"&amp;AS390,3))</f>
        <v/>
      </c>
      <c r="AU390" s="76" t="str">
        <f t="shared" ref="AU390" si="533">CONCATENATE(AR390,AT390)</f>
        <v/>
      </c>
    </row>
    <row r="391" spans="2:47">
      <c r="B391" s="125"/>
      <c r="C391" s="165"/>
      <c r="D391" s="170"/>
      <c r="E391" s="175"/>
      <c r="F391" s="171"/>
      <c r="G391" s="213"/>
      <c r="H391" s="214"/>
      <c r="I391" s="215"/>
      <c r="J391" s="170"/>
      <c r="K391" s="171"/>
      <c r="L391" s="170"/>
      <c r="M391" s="175"/>
      <c r="N391" s="171"/>
      <c r="O391" s="48" t="s">
        <v>154</v>
      </c>
      <c r="P391" s="27"/>
      <c r="Q391" s="45"/>
      <c r="R391" s="48" t="str">
        <f t="shared" si="461"/>
        <v/>
      </c>
      <c r="S391" s="45"/>
      <c r="T391" s="48" t="str">
        <f t="shared" si="462"/>
        <v/>
      </c>
      <c r="U391" s="73"/>
      <c r="V391" s="156"/>
      <c r="W391" s="157"/>
      <c r="AC391" s="91"/>
      <c r="AD391" s="1" t="str">
        <f>IF($P391="","0",VLOOKUP($P391,登録データ!$Q$4:$R$19,2,FALSE))</f>
        <v>0</v>
      </c>
      <c r="AE391" s="1" t="str">
        <f t="shared" si="463"/>
        <v>00</v>
      </c>
      <c r="AF391" s="1" t="str">
        <f t="shared" si="464"/>
        <v/>
      </c>
      <c r="AG391" s="1" t="str">
        <f t="shared" si="459"/>
        <v>000000</v>
      </c>
      <c r="AH391" s="1" t="str">
        <f t="shared" si="460"/>
        <v/>
      </c>
      <c r="AI391" s="1" t="str">
        <f t="shared" si="465"/>
        <v/>
      </c>
      <c r="AJ391" s="219"/>
      <c r="AK391" s="219"/>
      <c r="AM391" s="76"/>
      <c r="AN391" s="76"/>
      <c r="AO391" s="76"/>
      <c r="AP391" s="76"/>
      <c r="AR391" s="76"/>
      <c r="AS391" s="76"/>
      <c r="AT391" s="76"/>
      <c r="AU391" s="76"/>
    </row>
    <row r="392" spans="2:47" ht="19.5" thickBot="1">
      <c r="B392" s="210"/>
      <c r="C392" s="166"/>
      <c r="D392" s="172"/>
      <c r="E392" s="176"/>
      <c r="F392" s="173"/>
      <c r="G392" s="216"/>
      <c r="H392" s="217"/>
      <c r="I392" s="218"/>
      <c r="J392" s="172"/>
      <c r="K392" s="173"/>
      <c r="L392" s="172"/>
      <c r="M392" s="176"/>
      <c r="N392" s="173"/>
      <c r="O392" s="9" t="s">
        <v>155</v>
      </c>
      <c r="P392" s="111"/>
      <c r="Q392" s="30"/>
      <c r="R392" s="9" t="str">
        <f t="shared" si="461"/>
        <v/>
      </c>
      <c r="S392" s="30"/>
      <c r="T392" s="9" t="str">
        <f t="shared" si="462"/>
        <v/>
      </c>
      <c r="U392" s="82"/>
      <c r="V392" s="156"/>
      <c r="W392" s="157"/>
      <c r="AC392" s="91"/>
      <c r="AD392" s="1" t="str">
        <f>IF($P392="","0",VLOOKUP($P392,登録データ!$Q$4:$R$19,2,FALSE))</f>
        <v>0</v>
      </c>
      <c r="AE392" s="1" t="str">
        <f t="shared" si="463"/>
        <v>00</v>
      </c>
      <c r="AF392" s="1" t="str">
        <f t="shared" si="464"/>
        <v/>
      </c>
      <c r="AG392" s="1" t="str">
        <f t="shared" si="459"/>
        <v>000000</v>
      </c>
      <c r="AH392" s="1" t="str">
        <f t="shared" si="460"/>
        <v/>
      </c>
      <c r="AI392" s="1" t="str">
        <f t="shared" si="465"/>
        <v/>
      </c>
      <c r="AJ392" s="219"/>
      <c r="AK392" s="219"/>
      <c r="AM392" s="76"/>
      <c r="AN392" s="76"/>
      <c r="AO392" s="76"/>
      <c r="AP392" s="76"/>
      <c r="AR392" s="76"/>
      <c r="AS392" s="76"/>
      <c r="AT392" s="76"/>
      <c r="AU392" s="76"/>
    </row>
    <row r="393" spans="2:47" ht="19.5" thickTop="1">
      <c r="B393" s="209">
        <v>125</v>
      </c>
      <c r="C393" s="164"/>
      <c r="D393" s="168"/>
      <c r="E393" s="174"/>
      <c r="F393" s="169"/>
      <c r="G393" s="168"/>
      <c r="H393" s="174"/>
      <c r="I393" s="169"/>
      <c r="J393" s="168"/>
      <c r="K393" s="169"/>
      <c r="L393" s="168"/>
      <c r="M393" s="174"/>
      <c r="N393" s="169"/>
      <c r="O393" s="20" t="s">
        <v>153</v>
      </c>
      <c r="P393" s="54"/>
      <c r="Q393" s="29"/>
      <c r="R393" s="20" t="str">
        <f t="shared" si="461"/>
        <v/>
      </c>
      <c r="S393" s="29"/>
      <c r="T393" s="20" t="str">
        <f t="shared" si="462"/>
        <v/>
      </c>
      <c r="U393" s="81"/>
      <c r="V393" s="156"/>
      <c r="W393" s="157"/>
      <c r="AC393" s="91"/>
      <c r="AD393" s="1" t="str">
        <f>IF($P393="","0",VLOOKUP($P393,登録データ!$Q$4:$R$19,2,FALSE))</f>
        <v>0</v>
      </c>
      <c r="AE393" s="1" t="str">
        <f t="shared" si="463"/>
        <v>00</v>
      </c>
      <c r="AF393" s="1" t="str">
        <f t="shared" si="464"/>
        <v/>
      </c>
      <c r="AG393" s="1" t="str">
        <f t="shared" si="459"/>
        <v>000000</v>
      </c>
      <c r="AH393" s="1" t="str">
        <f t="shared" si="460"/>
        <v/>
      </c>
      <c r="AI393" s="1" t="str">
        <f t="shared" si="465"/>
        <v/>
      </c>
      <c r="AJ393" s="219" t="str">
        <f>IF($C393="","",IF($C393="@",0,IF(COUNTIF($C$21:$C$620,$C393)=1,0,1)))</f>
        <v/>
      </c>
      <c r="AK393" s="219" t="str">
        <f>IF($L393="","",IF(OR($L393="北海道",$L393="東京都",$L393="大阪府",$L393="京都府",RIGHT($L393,1)="県"),0,1))</f>
        <v/>
      </c>
      <c r="AM393" s="76" t="str">
        <f>IF(AN393="","",RANK(AN393,$AN$21:$AN$600,1))</f>
        <v/>
      </c>
      <c r="AN393" s="76" t="str">
        <f>IF(V393="","",C393)</f>
        <v/>
      </c>
      <c r="AO393" s="1" t="str">
        <f>IF(AP393="","",RANK(AP393,$AP$21:$AP$600,1))</f>
        <v/>
      </c>
      <c r="AP393" s="76" t="str">
        <f>IF(W393="","",C393)</f>
        <v/>
      </c>
      <c r="AR393" s="76" t="str">
        <f t="shared" ref="AR393" si="534">IF(C393="","",G395)</f>
        <v/>
      </c>
      <c r="AS393" s="76" t="str">
        <f t="shared" ref="AS393" si="535">RIGHT(C393,3)</f>
        <v/>
      </c>
      <c r="AT393" s="76" t="str">
        <f t="shared" ref="AT393" si="536">IF(C393="","",RIGHT("00"&amp;AS393,3))</f>
        <v/>
      </c>
      <c r="AU393" s="76" t="str">
        <f t="shared" ref="AU393" si="537">CONCATENATE(AR393,AT393)</f>
        <v/>
      </c>
    </row>
    <row r="394" spans="2:47">
      <c r="B394" s="125"/>
      <c r="C394" s="165"/>
      <c r="D394" s="170"/>
      <c r="E394" s="175"/>
      <c r="F394" s="171"/>
      <c r="G394" s="213"/>
      <c r="H394" s="214"/>
      <c r="I394" s="215"/>
      <c r="J394" s="170"/>
      <c r="K394" s="171"/>
      <c r="L394" s="170"/>
      <c r="M394" s="175"/>
      <c r="N394" s="171"/>
      <c r="O394" s="48" t="s">
        <v>154</v>
      </c>
      <c r="P394" s="27"/>
      <c r="Q394" s="45"/>
      <c r="R394" s="48" t="str">
        <f t="shared" si="461"/>
        <v/>
      </c>
      <c r="S394" s="45"/>
      <c r="T394" s="48" t="str">
        <f t="shared" si="462"/>
        <v/>
      </c>
      <c r="U394" s="73"/>
      <c r="V394" s="156"/>
      <c r="W394" s="157"/>
      <c r="AC394" s="91"/>
      <c r="AD394" s="1" t="str">
        <f>IF($P394="","0",VLOOKUP($P394,登録データ!$Q$4:$R$19,2,FALSE))</f>
        <v>0</v>
      </c>
      <c r="AE394" s="1" t="str">
        <f t="shared" si="463"/>
        <v>00</v>
      </c>
      <c r="AF394" s="1" t="str">
        <f t="shared" si="464"/>
        <v/>
      </c>
      <c r="AG394" s="1" t="str">
        <f t="shared" si="459"/>
        <v>000000</v>
      </c>
      <c r="AH394" s="1" t="str">
        <f t="shared" si="460"/>
        <v/>
      </c>
      <c r="AI394" s="1" t="str">
        <f t="shared" si="465"/>
        <v/>
      </c>
      <c r="AJ394" s="219"/>
      <c r="AK394" s="219"/>
      <c r="AM394" s="76"/>
      <c r="AN394" s="76"/>
      <c r="AO394" s="76"/>
      <c r="AP394" s="76"/>
      <c r="AR394" s="76"/>
      <c r="AS394" s="76"/>
      <c r="AT394" s="76"/>
      <c r="AU394" s="76"/>
    </row>
    <row r="395" spans="2:47" ht="19.5" thickBot="1">
      <c r="B395" s="210"/>
      <c r="C395" s="166"/>
      <c r="D395" s="172"/>
      <c r="E395" s="176"/>
      <c r="F395" s="173"/>
      <c r="G395" s="216"/>
      <c r="H395" s="217"/>
      <c r="I395" s="218"/>
      <c r="J395" s="172"/>
      <c r="K395" s="173"/>
      <c r="L395" s="172"/>
      <c r="M395" s="176"/>
      <c r="N395" s="173"/>
      <c r="O395" s="9" t="s">
        <v>155</v>
      </c>
      <c r="P395" s="111"/>
      <c r="Q395" s="30"/>
      <c r="R395" s="9" t="str">
        <f t="shared" si="461"/>
        <v/>
      </c>
      <c r="S395" s="30"/>
      <c r="T395" s="9" t="str">
        <f t="shared" si="462"/>
        <v/>
      </c>
      <c r="U395" s="82"/>
      <c r="V395" s="156"/>
      <c r="W395" s="157"/>
      <c r="AC395" s="91"/>
      <c r="AD395" s="1" t="str">
        <f>IF($P395="","0",VLOOKUP($P395,登録データ!$Q$4:$R$19,2,FALSE))</f>
        <v>0</v>
      </c>
      <c r="AE395" s="1" t="str">
        <f t="shared" si="463"/>
        <v>00</v>
      </c>
      <c r="AF395" s="1" t="str">
        <f t="shared" si="464"/>
        <v/>
      </c>
      <c r="AG395" s="1" t="str">
        <f t="shared" si="459"/>
        <v>000000</v>
      </c>
      <c r="AH395" s="1" t="str">
        <f t="shared" si="460"/>
        <v/>
      </c>
      <c r="AI395" s="1" t="str">
        <f t="shared" si="465"/>
        <v/>
      </c>
      <c r="AJ395" s="219"/>
      <c r="AK395" s="219"/>
      <c r="AM395" s="76"/>
      <c r="AN395" s="76"/>
      <c r="AO395" s="76"/>
      <c r="AP395" s="76"/>
      <c r="AR395" s="76"/>
      <c r="AS395" s="76"/>
      <c r="AT395" s="76"/>
      <c r="AU395" s="76"/>
    </row>
    <row r="396" spans="2:47" ht="19.5" thickTop="1">
      <c r="B396" s="209">
        <v>126</v>
      </c>
      <c r="C396" s="164"/>
      <c r="D396" s="168"/>
      <c r="E396" s="174"/>
      <c r="F396" s="169"/>
      <c r="G396" s="168"/>
      <c r="H396" s="174"/>
      <c r="I396" s="169"/>
      <c r="J396" s="168"/>
      <c r="K396" s="169"/>
      <c r="L396" s="168"/>
      <c r="M396" s="174"/>
      <c r="N396" s="169"/>
      <c r="O396" s="20" t="s">
        <v>153</v>
      </c>
      <c r="P396" s="54"/>
      <c r="Q396" s="29"/>
      <c r="R396" s="20" t="str">
        <f t="shared" si="461"/>
        <v/>
      </c>
      <c r="S396" s="29"/>
      <c r="T396" s="20" t="str">
        <f t="shared" si="462"/>
        <v/>
      </c>
      <c r="U396" s="81"/>
      <c r="V396" s="156"/>
      <c r="W396" s="157"/>
      <c r="AC396" s="91"/>
      <c r="AD396" s="1" t="str">
        <f>IF($P396="","0",VLOOKUP($P396,登録データ!$Q$4:$R$19,2,FALSE))</f>
        <v>0</v>
      </c>
      <c r="AE396" s="1" t="str">
        <f t="shared" si="463"/>
        <v>00</v>
      </c>
      <c r="AF396" s="1" t="str">
        <f t="shared" si="464"/>
        <v/>
      </c>
      <c r="AG396" s="1" t="str">
        <f t="shared" si="459"/>
        <v>000000</v>
      </c>
      <c r="AH396" s="1" t="str">
        <f t="shared" si="460"/>
        <v/>
      </c>
      <c r="AI396" s="1" t="str">
        <f t="shared" si="465"/>
        <v/>
      </c>
      <c r="AJ396" s="219" t="str">
        <f>IF($C396="","",IF($C396="@",0,IF(COUNTIF($C$21:$C$620,$C396)=1,0,1)))</f>
        <v/>
      </c>
      <c r="AK396" s="219" t="str">
        <f>IF($L396="","",IF(OR($L396="北海道",$L396="東京都",$L396="大阪府",$L396="京都府",RIGHT($L396,1)="県"),0,1))</f>
        <v/>
      </c>
      <c r="AM396" s="76" t="str">
        <f>IF(AN396="","",RANK(AN396,$AN$21:$AN$600,1))</f>
        <v/>
      </c>
      <c r="AN396" s="76" t="str">
        <f>IF(V396="","",C396)</f>
        <v/>
      </c>
      <c r="AO396" s="1" t="str">
        <f>IF(AP396="","",RANK(AP396,$AP$21:$AP$600,1))</f>
        <v/>
      </c>
      <c r="AP396" s="76" t="str">
        <f>IF(W396="","",C396)</f>
        <v/>
      </c>
      <c r="AR396" s="76" t="str">
        <f t="shared" ref="AR396" si="538">IF(C396="","",G398)</f>
        <v/>
      </c>
      <c r="AS396" s="76" t="str">
        <f t="shared" ref="AS396" si="539">RIGHT(C396,3)</f>
        <v/>
      </c>
      <c r="AT396" s="76" t="str">
        <f t="shared" ref="AT396" si="540">IF(C396="","",RIGHT("00"&amp;AS396,3))</f>
        <v/>
      </c>
      <c r="AU396" s="76" t="str">
        <f t="shared" ref="AU396" si="541">CONCATENATE(AR396,AT396)</f>
        <v/>
      </c>
    </row>
    <row r="397" spans="2:47">
      <c r="B397" s="125"/>
      <c r="C397" s="165"/>
      <c r="D397" s="170"/>
      <c r="E397" s="175"/>
      <c r="F397" s="171"/>
      <c r="G397" s="213"/>
      <c r="H397" s="214"/>
      <c r="I397" s="215"/>
      <c r="J397" s="170"/>
      <c r="K397" s="171"/>
      <c r="L397" s="170"/>
      <c r="M397" s="175"/>
      <c r="N397" s="171"/>
      <c r="O397" s="48" t="s">
        <v>154</v>
      </c>
      <c r="P397" s="27"/>
      <c r="Q397" s="45"/>
      <c r="R397" s="48" t="str">
        <f t="shared" si="461"/>
        <v/>
      </c>
      <c r="S397" s="45"/>
      <c r="T397" s="48" t="str">
        <f t="shared" si="462"/>
        <v/>
      </c>
      <c r="U397" s="73"/>
      <c r="V397" s="156"/>
      <c r="W397" s="157"/>
      <c r="AC397" s="91"/>
      <c r="AD397" s="1" t="str">
        <f>IF($P397="","0",VLOOKUP($P397,登録データ!$Q$4:$R$19,2,FALSE))</f>
        <v>0</v>
      </c>
      <c r="AE397" s="1" t="str">
        <f t="shared" si="463"/>
        <v>00</v>
      </c>
      <c r="AF397" s="1" t="str">
        <f t="shared" si="464"/>
        <v/>
      </c>
      <c r="AG397" s="1" t="str">
        <f t="shared" si="459"/>
        <v>000000</v>
      </c>
      <c r="AH397" s="1" t="str">
        <f t="shared" si="460"/>
        <v/>
      </c>
      <c r="AI397" s="1" t="str">
        <f t="shared" si="465"/>
        <v/>
      </c>
      <c r="AJ397" s="219"/>
      <c r="AK397" s="219"/>
      <c r="AM397" s="76"/>
      <c r="AN397" s="76"/>
      <c r="AO397" s="76"/>
      <c r="AP397" s="76"/>
      <c r="AR397" s="76"/>
      <c r="AS397" s="76"/>
      <c r="AT397" s="76"/>
      <c r="AU397" s="76"/>
    </row>
    <row r="398" spans="2:47" ht="19.5" thickBot="1">
      <c r="B398" s="210"/>
      <c r="C398" s="166"/>
      <c r="D398" s="172"/>
      <c r="E398" s="176"/>
      <c r="F398" s="173"/>
      <c r="G398" s="216"/>
      <c r="H398" s="217"/>
      <c r="I398" s="218"/>
      <c r="J398" s="172"/>
      <c r="K398" s="173"/>
      <c r="L398" s="172"/>
      <c r="M398" s="176"/>
      <c r="N398" s="173"/>
      <c r="O398" s="9" t="s">
        <v>155</v>
      </c>
      <c r="P398" s="111"/>
      <c r="Q398" s="30"/>
      <c r="R398" s="9" t="str">
        <f t="shared" si="461"/>
        <v/>
      </c>
      <c r="S398" s="30"/>
      <c r="T398" s="9" t="str">
        <f t="shared" si="462"/>
        <v/>
      </c>
      <c r="U398" s="82"/>
      <c r="V398" s="156"/>
      <c r="W398" s="157"/>
      <c r="AC398" s="91"/>
      <c r="AD398" s="1" t="str">
        <f>IF($P398="","0",VLOOKUP($P398,登録データ!$Q$4:$R$19,2,FALSE))</f>
        <v>0</v>
      </c>
      <c r="AE398" s="1" t="str">
        <f t="shared" si="463"/>
        <v>00</v>
      </c>
      <c r="AF398" s="1" t="str">
        <f t="shared" si="464"/>
        <v/>
      </c>
      <c r="AG398" s="1" t="str">
        <f t="shared" si="459"/>
        <v>000000</v>
      </c>
      <c r="AH398" s="1" t="str">
        <f t="shared" si="460"/>
        <v/>
      </c>
      <c r="AI398" s="1" t="str">
        <f t="shared" si="465"/>
        <v/>
      </c>
      <c r="AJ398" s="219"/>
      <c r="AK398" s="219"/>
      <c r="AM398" s="76"/>
      <c r="AN398" s="76"/>
      <c r="AO398" s="76"/>
      <c r="AP398" s="76"/>
      <c r="AR398" s="76"/>
      <c r="AS398" s="76"/>
      <c r="AT398" s="76"/>
      <c r="AU398" s="76"/>
    </row>
    <row r="399" spans="2:47" ht="19.5" thickTop="1">
      <c r="B399" s="209">
        <v>127</v>
      </c>
      <c r="C399" s="164"/>
      <c r="D399" s="168"/>
      <c r="E399" s="174"/>
      <c r="F399" s="169"/>
      <c r="G399" s="168"/>
      <c r="H399" s="174"/>
      <c r="I399" s="169"/>
      <c r="J399" s="168"/>
      <c r="K399" s="169"/>
      <c r="L399" s="168"/>
      <c r="M399" s="174"/>
      <c r="N399" s="169"/>
      <c r="O399" s="20" t="s">
        <v>153</v>
      </c>
      <c r="P399" s="54"/>
      <c r="Q399" s="29"/>
      <c r="R399" s="20" t="str">
        <f t="shared" si="461"/>
        <v/>
      </c>
      <c r="S399" s="29"/>
      <c r="T399" s="20" t="str">
        <f t="shared" si="462"/>
        <v/>
      </c>
      <c r="U399" s="81"/>
      <c r="V399" s="156"/>
      <c r="W399" s="157"/>
      <c r="AC399" s="91"/>
      <c r="AD399" s="1" t="str">
        <f>IF($P399="","0",VLOOKUP($P399,登録データ!$Q$4:$R$19,2,FALSE))</f>
        <v>0</v>
      </c>
      <c r="AE399" s="1" t="str">
        <f t="shared" si="463"/>
        <v>00</v>
      </c>
      <c r="AF399" s="1" t="str">
        <f t="shared" si="464"/>
        <v/>
      </c>
      <c r="AG399" s="1" t="str">
        <f t="shared" si="459"/>
        <v>000000</v>
      </c>
      <c r="AH399" s="1" t="str">
        <f t="shared" si="460"/>
        <v/>
      </c>
      <c r="AI399" s="1" t="str">
        <f t="shared" si="465"/>
        <v/>
      </c>
      <c r="AJ399" s="219" t="str">
        <f>IF($C399="","",IF($C399="@",0,IF(COUNTIF($C$21:$C$620,$C399)=1,0,1)))</f>
        <v/>
      </c>
      <c r="AK399" s="219" t="str">
        <f>IF($L399="","",IF(OR($L399="北海道",$L399="東京都",$L399="大阪府",$L399="京都府",RIGHT($L399,1)="県"),0,1))</f>
        <v/>
      </c>
      <c r="AM399" s="76" t="str">
        <f>IF(AN399="","",RANK(AN399,$AN$21:$AN$600,1))</f>
        <v/>
      </c>
      <c r="AN399" s="76" t="str">
        <f>IF(V399="","",C399)</f>
        <v/>
      </c>
      <c r="AO399" s="1" t="str">
        <f>IF(AP399="","",RANK(AP399,$AP$21:$AP$600,1))</f>
        <v/>
      </c>
      <c r="AP399" s="76" t="str">
        <f>IF(W399="","",C399)</f>
        <v/>
      </c>
      <c r="AR399" s="76" t="str">
        <f t="shared" ref="AR399" si="542">IF(C399="","",G401)</f>
        <v/>
      </c>
      <c r="AS399" s="76" t="str">
        <f t="shared" ref="AS399" si="543">RIGHT(C399,3)</f>
        <v/>
      </c>
      <c r="AT399" s="76" t="str">
        <f t="shared" ref="AT399" si="544">IF(C399="","",RIGHT("00"&amp;AS399,3))</f>
        <v/>
      </c>
      <c r="AU399" s="76" t="str">
        <f t="shared" ref="AU399" si="545">CONCATENATE(AR399,AT399)</f>
        <v/>
      </c>
    </row>
    <row r="400" spans="2:47">
      <c r="B400" s="125"/>
      <c r="C400" s="165"/>
      <c r="D400" s="170"/>
      <c r="E400" s="175"/>
      <c r="F400" s="171"/>
      <c r="G400" s="213"/>
      <c r="H400" s="214"/>
      <c r="I400" s="215"/>
      <c r="J400" s="170"/>
      <c r="K400" s="171"/>
      <c r="L400" s="170"/>
      <c r="M400" s="175"/>
      <c r="N400" s="171"/>
      <c r="O400" s="48" t="s">
        <v>154</v>
      </c>
      <c r="P400" s="27"/>
      <c r="Q400" s="45"/>
      <c r="R400" s="48" t="str">
        <f t="shared" si="461"/>
        <v/>
      </c>
      <c r="S400" s="45"/>
      <c r="T400" s="48" t="str">
        <f t="shared" si="462"/>
        <v/>
      </c>
      <c r="U400" s="73"/>
      <c r="V400" s="156"/>
      <c r="W400" s="157"/>
      <c r="AC400" s="91"/>
      <c r="AD400" s="1" t="str">
        <f>IF($P400="","0",VLOOKUP($P400,登録データ!$Q$4:$R$19,2,FALSE))</f>
        <v>0</v>
      </c>
      <c r="AE400" s="1" t="str">
        <f t="shared" si="463"/>
        <v>00</v>
      </c>
      <c r="AF400" s="1" t="str">
        <f t="shared" si="464"/>
        <v/>
      </c>
      <c r="AG400" s="1" t="str">
        <f t="shared" si="459"/>
        <v>000000</v>
      </c>
      <c r="AH400" s="1" t="str">
        <f t="shared" si="460"/>
        <v/>
      </c>
      <c r="AI400" s="1" t="str">
        <f t="shared" si="465"/>
        <v/>
      </c>
      <c r="AJ400" s="219"/>
      <c r="AK400" s="219"/>
      <c r="AM400" s="76"/>
      <c r="AN400" s="76"/>
      <c r="AO400" s="76"/>
      <c r="AP400" s="76"/>
      <c r="AR400" s="76"/>
      <c r="AS400" s="76"/>
      <c r="AT400" s="76"/>
      <c r="AU400" s="76"/>
    </row>
    <row r="401" spans="2:47" ht="19.5" thickBot="1">
      <c r="B401" s="210"/>
      <c r="C401" s="166"/>
      <c r="D401" s="172"/>
      <c r="E401" s="176"/>
      <c r="F401" s="173"/>
      <c r="G401" s="216"/>
      <c r="H401" s="217"/>
      <c r="I401" s="218"/>
      <c r="J401" s="172"/>
      <c r="K401" s="173"/>
      <c r="L401" s="172"/>
      <c r="M401" s="176"/>
      <c r="N401" s="173"/>
      <c r="O401" s="9" t="s">
        <v>155</v>
      </c>
      <c r="P401" s="111"/>
      <c r="Q401" s="30"/>
      <c r="R401" s="9" t="str">
        <f t="shared" si="461"/>
        <v/>
      </c>
      <c r="S401" s="30"/>
      <c r="T401" s="9" t="str">
        <f t="shared" si="462"/>
        <v/>
      </c>
      <c r="U401" s="82"/>
      <c r="V401" s="156"/>
      <c r="W401" s="157"/>
      <c r="AC401" s="91"/>
      <c r="AD401" s="1" t="str">
        <f>IF($P401="","0",VLOOKUP($P401,登録データ!$Q$4:$R$19,2,FALSE))</f>
        <v>0</v>
      </c>
      <c r="AE401" s="1" t="str">
        <f t="shared" si="463"/>
        <v>00</v>
      </c>
      <c r="AF401" s="1" t="str">
        <f t="shared" si="464"/>
        <v/>
      </c>
      <c r="AG401" s="1" t="str">
        <f t="shared" si="459"/>
        <v>000000</v>
      </c>
      <c r="AH401" s="1" t="str">
        <f t="shared" si="460"/>
        <v/>
      </c>
      <c r="AI401" s="1" t="str">
        <f t="shared" si="465"/>
        <v/>
      </c>
      <c r="AJ401" s="219"/>
      <c r="AK401" s="219"/>
      <c r="AM401" s="76"/>
      <c r="AN401" s="76"/>
      <c r="AO401" s="76"/>
      <c r="AP401" s="76"/>
      <c r="AR401" s="76"/>
      <c r="AS401" s="76"/>
      <c r="AT401" s="76"/>
      <c r="AU401" s="76"/>
    </row>
    <row r="402" spans="2:47" ht="19.5" thickTop="1">
      <c r="B402" s="209">
        <v>128</v>
      </c>
      <c r="C402" s="164"/>
      <c r="D402" s="168"/>
      <c r="E402" s="174"/>
      <c r="F402" s="169"/>
      <c r="G402" s="168"/>
      <c r="H402" s="174"/>
      <c r="I402" s="169"/>
      <c r="J402" s="168"/>
      <c r="K402" s="169"/>
      <c r="L402" s="168"/>
      <c r="M402" s="174"/>
      <c r="N402" s="169"/>
      <c r="O402" s="20" t="s">
        <v>153</v>
      </c>
      <c r="P402" s="54"/>
      <c r="Q402" s="29"/>
      <c r="R402" s="20" t="str">
        <f t="shared" si="461"/>
        <v/>
      </c>
      <c r="S402" s="29"/>
      <c r="T402" s="20" t="str">
        <f t="shared" si="462"/>
        <v/>
      </c>
      <c r="U402" s="81"/>
      <c r="V402" s="156"/>
      <c r="W402" s="157"/>
      <c r="AC402" s="91"/>
      <c r="AD402" s="1" t="str">
        <f>IF($P402="","0",VLOOKUP($P402,登録データ!$Q$4:$R$19,2,FALSE))</f>
        <v>0</v>
      </c>
      <c r="AE402" s="1" t="str">
        <f t="shared" si="463"/>
        <v>00</v>
      </c>
      <c r="AF402" s="1" t="str">
        <f t="shared" si="464"/>
        <v/>
      </c>
      <c r="AG402" s="1" t="str">
        <f t="shared" si="459"/>
        <v>000000</v>
      </c>
      <c r="AH402" s="1" t="str">
        <f t="shared" si="460"/>
        <v/>
      </c>
      <c r="AI402" s="1" t="str">
        <f t="shared" si="465"/>
        <v/>
      </c>
      <c r="AJ402" s="219" t="str">
        <f>IF($C402="","",IF($C402="@",0,IF(COUNTIF($C$21:$C$620,$C402)=1,0,1)))</f>
        <v/>
      </c>
      <c r="AK402" s="219" t="str">
        <f>IF($L402="","",IF(OR($L402="北海道",$L402="東京都",$L402="大阪府",$L402="京都府",RIGHT($L402,1)="県"),0,1))</f>
        <v/>
      </c>
      <c r="AM402" s="76" t="str">
        <f>IF(AN402="","",RANK(AN402,$AN$21:$AN$600,1))</f>
        <v/>
      </c>
      <c r="AN402" s="76" t="str">
        <f>IF(V402="","",C402)</f>
        <v/>
      </c>
      <c r="AO402" s="1" t="str">
        <f>IF(AP402="","",RANK(AP402,$AP$21:$AP$600,1))</f>
        <v/>
      </c>
      <c r="AP402" s="76" t="str">
        <f>IF(W402="","",C402)</f>
        <v/>
      </c>
      <c r="AR402" s="76" t="str">
        <f t="shared" ref="AR402" si="546">IF(C402="","",G404)</f>
        <v/>
      </c>
      <c r="AS402" s="76" t="str">
        <f t="shared" ref="AS402" si="547">RIGHT(C402,3)</f>
        <v/>
      </c>
      <c r="AT402" s="76" t="str">
        <f t="shared" ref="AT402" si="548">IF(C402="","",RIGHT("00"&amp;AS402,3))</f>
        <v/>
      </c>
      <c r="AU402" s="76" t="str">
        <f t="shared" ref="AU402" si="549">CONCATENATE(AR402,AT402)</f>
        <v/>
      </c>
    </row>
    <row r="403" spans="2:47">
      <c r="B403" s="125"/>
      <c r="C403" s="165"/>
      <c r="D403" s="170"/>
      <c r="E403" s="175"/>
      <c r="F403" s="171"/>
      <c r="G403" s="213"/>
      <c r="H403" s="214"/>
      <c r="I403" s="215"/>
      <c r="J403" s="170"/>
      <c r="K403" s="171"/>
      <c r="L403" s="170"/>
      <c r="M403" s="175"/>
      <c r="N403" s="171"/>
      <c r="O403" s="48" t="s">
        <v>154</v>
      </c>
      <c r="P403" s="27"/>
      <c r="Q403" s="45"/>
      <c r="R403" s="48" t="str">
        <f t="shared" si="461"/>
        <v/>
      </c>
      <c r="S403" s="45"/>
      <c r="T403" s="48" t="str">
        <f t="shared" si="462"/>
        <v/>
      </c>
      <c r="U403" s="73"/>
      <c r="V403" s="156"/>
      <c r="W403" s="157"/>
      <c r="AC403" s="91"/>
      <c r="AD403" s="1" t="str">
        <f>IF($P403="","0",VLOOKUP($P403,登録データ!$Q$4:$R$19,2,FALSE))</f>
        <v>0</v>
      </c>
      <c r="AE403" s="1" t="str">
        <f t="shared" si="463"/>
        <v>00</v>
      </c>
      <c r="AF403" s="1" t="str">
        <f t="shared" si="464"/>
        <v/>
      </c>
      <c r="AG403" s="1" t="str">
        <f t="shared" si="459"/>
        <v>000000</v>
      </c>
      <c r="AH403" s="1" t="str">
        <f t="shared" si="460"/>
        <v/>
      </c>
      <c r="AI403" s="1" t="str">
        <f t="shared" si="465"/>
        <v/>
      </c>
      <c r="AJ403" s="219"/>
      <c r="AK403" s="219"/>
      <c r="AM403" s="76"/>
      <c r="AN403" s="76"/>
      <c r="AO403" s="76"/>
      <c r="AP403" s="76"/>
      <c r="AR403" s="76"/>
      <c r="AS403" s="76"/>
      <c r="AT403" s="76"/>
      <c r="AU403" s="76"/>
    </row>
    <row r="404" spans="2:47" ht="19.5" thickBot="1">
      <c r="B404" s="210"/>
      <c r="C404" s="166"/>
      <c r="D404" s="172"/>
      <c r="E404" s="176"/>
      <c r="F404" s="173"/>
      <c r="G404" s="216"/>
      <c r="H404" s="217"/>
      <c r="I404" s="218"/>
      <c r="J404" s="172"/>
      <c r="K404" s="173"/>
      <c r="L404" s="172"/>
      <c r="M404" s="176"/>
      <c r="N404" s="173"/>
      <c r="O404" s="9" t="s">
        <v>155</v>
      </c>
      <c r="P404" s="111"/>
      <c r="Q404" s="30"/>
      <c r="R404" s="9" t="str">
        <f t="shared" si="461"/>
        <v/>
      </c>
      <c r="S404" s="30"/>
      <c r="T404" s="9" t="str">
        <f t="shared" si="462"/>
        <v/>
      </c>
      <c r="U404" s="82"/>
      <c r="V404" s="156"/>
      <c r="W404" s="157"/>
      <c r="AC404" s="91"/>
      <c r="AD404" s="1" t="str">
        <f>IF($P404="","0",VLOOKUP($P404,登録データ!$Q$4:$R$19,2,FALSE))</f>
        <v>0</v>
      </c>
      <c r="AE404" s="1" t="str">
        <f t="shared" si="463"/>
        <v>00</v>
      </c>
      <c r="AF404" s="1" t="str">
        <f t="shared" si="464"/>
        <v/>
      </c>
      <c r="AG404" s="1" t="str">
        <f t="shared" si="459"/>
        <v>000000</v>
      </c>
      <c r="AH404" s="1" t="str">
        <f t="shared" si="460"/>
        <v/>
      </c>
      <c r="AI404" s="1" t="str">
        <f t="shared" si="465"/>
        <v/>
      </c>
      <c r="AJ404" s="219"/>
      <c r="AK404" s="219"/>
      <c r="AM404" s="76"/>
      <c r="AN404" s="76"/>
      <c r="AO404" s="76"/>
      <c r="AP404" s="76"/>
      <c r="AR404" s="76"/>
      <c r="AS404" s="76"/>
      <c r="AT404" s="76"/>
      <c r="AU404" s="76"/>
    </row>
    <row r="405" spans="2:47" ht="19.5" thickTop="1">
      <c r="B405" s="209">
        <v>129</v>
      </c>
      <c r="C405" s="164"/>
      <c r="D405" s="168"/>
      <c r="E405" s="174"/>
      <c r="F405" s="169"/>
      <c r="G405" s="168"/>
      <c r="H405" s="174"/>
      <c r="I405" s="169"/>
      <c r="J405" s="168"/>
      <c r="K405" s="169"/>
      <c r="L405" s="168"/>
      <c r="M405" s="174"/>
      <c r="N405" s="169"/>
      <c r="O405" s="20" t="s">
        <v>153</v>
      </c>
      <c r="P405" s="54"/>
      <c r="Q405" s="29"/>
      <c r="R405" s="20" t="str">
        <f t="shared" si="461"/>
        <v/>
      </c>
      <c r="S405" s="29"/>
      <c r="T405" s="20" t="str">
        <f t="shared" si="462"/>
        <v/>
      </c>
      <c r="U405" s="81"/>
      <c r="V405" s="156"/>
      <c r="W405" s="157"/>
      <c r="AC405" s="91"/>
      <c r="AD405" s="1" t="str">
        <f>IF($P405="","0",VLOOKUP($P405,登録データ!$Q$4:$R$19,2,FALSE))</f>
        <v>0</v>
      </c>
      <c r="AE405" s="1" t="str">
        <f t="shared" si="463"/>
        <v>00</v>
      </c>
      <c r="AF405" s="1" t="str">
        <f t="shared" si="464"/>
        <v/>
      </c>
      <c r="AG405" s="1" t="str">
        <f t="shared" ref="AG405:AG468" si="550">IF($AF405=2,IF($S405="","0000",CONCATENATE(RIGHT($S405+100,2),$AE405)),IF($S405="","000000",CONCATENATE(RIGHT($Q405+100,2),RIGHT($S405+100,2),$AE405)))</f>
        <v>000000</v>
      </c>
      <c r="AH405" s="1" t="str">
        <f t="shared" ref="AH405:AH468" si="551">IF($P405="","",CONCATENATE($AD405," ",IF($AF405=1,RIGHT($AG405+10000000,7),RIGHT($AG405+100000,5))))</f>
        <v/>
      </c>
      <c r="AI405" s="1" t="str">
        <f t="shared" si="465"/>
        <v/>
      </c>
      <c r="AJ405" s="219" t="str">
        <f>IF($C405="","",IF($C405="@",0,IF(COUNTIF($C$21:$C$620,$C405)=1,0,1)))</f>
        <v/>
      </c>
      <c r="AK405" s="219" t="str">
        <f>IF($L405="","",IF(OR($L405="北海道",$L405="東京都",$L405="大阪府",$L405="京都府",RIGHT($L405,1)="県"),0,1))</f>
        <v/>
      </c>
      <c r="AM405" s="76" t="str">
        <f>IF(AN405="","",RANK(AN405,$AN$21:$AN$600,1))</f>
        <v/>
      </c>
      <c r="AN405" s="76" t="str">
        <f>IF(V405="","",C405)</f>
        <v/>
      </c>
      <c r="AO405" s="1" t="str">
        <f>IF(AP405="","",RANK(AP405,$AP$21:$AP$600,1))</f>
        <v/>
      </c>
      <c r="AP405" s="76" t="str">
        <f>IF(W405="","",C405)</f>
        <v/>
      </c>
      <c r="AR405" s="76" t="str">
        <f t="shared" ref="AR405" si="552">IF(C405="","",G407)</f>
        <v/>
      </c>
      <c r="AS405" s="76" t="str">
        <f t="shared" ref="AS405" si="553">RIGHT(C405,3)</f>
        <v/>
      </c>
      <c r="AT405" s="76" t="str">
        <f t="shared" ref="AT405" si="554">IF(C405="","",RIGHT("00"&amp;AS405,3))</f>
        <v/>
      </c>
      <c r="AU405" s="76" t="str">
        <f t="shared" ref="AU405" si="555">CONCATENATE(AR405,AT405)</f>
        <v/>
      </c>
    </row>
    <row r="406" spans="2:47">
      <c r="B406" s="125"/>
      <c r="C406" s="165"/>
      <c r="D406" s="170"/>
      <c r="E406" s="175"/>
      <c r="F406" s="171"/>
      <c r="G406" s="213"/>
      <c r="H406" s="214"/>
      <c r="I406" s="215"/>
      <c r="J406" s="170"/>
      <c r="K406" s="171"/>
      <c r="L406" s="170"/>
      <c r="M406" s="175"/>
      <c r="N406" s="171"/>
      <c r="O406" s="48" t="s">
        <v>154</v>
      </c>
      <c r="P406" s="27"/>
      <c r="Q406" s="45"/>
      <c r="R406" s="48" t="str">
        <f t="shared" ref="R406:R469" si="556">IF($P406="","",IF(OR(RIGHT($P406,1)="m",RIGHT($P406,1)="H"),"分",""))</f>
        <v/>
      </c>
      <c r="S406" s="45"/>
      <c r="T406" s="48" t="str">
        <f t="shared" ref="T406:T469" si="557">IF($P406="","",IF(OR(RIGHT($P406,1)="m",RIGHT($P406,1)="H"),"秒","m"))</f>
        <v/>
      </c>
      <c r="U406" s="73"/>
      <c r="V406" s="156"/>
      <c r="W406" s="157"/>
      <c r="AC406" s="91"/>
      <c r="AD406" s="1" t="str">
        <f>IF($P406="","0",VLOOKUP($P406,登録データ!$Q$4:$R$19,2,FALSE))</f>
        <v>0</v>
      </c>
      <c r="AE406" s="1" t="str">
        <f t="shared" ref="AE406:AE469" si="558">IF($U406="","00",IF(LEN($U406)=1,$U406*10,$U406))</f>
        <v>00</v>
      </c>
      <c r="AF406" s="1" t="str">
        <f t="shared" ref="AF406:AF469" si="559">IF($P406="","",IF(OR(RIGHT($P406,1)="m",RIGHT($P406,1)="H"),1,2))</f>
        <v/>
      </c>
      <c r="AG406" s="1" t="str">
        <f t="shared" si="550"/>
        <v>000000</v>
      </c>
      <c r="AH406" s="1" t="str">
        <f t="shared" si="551"/>
        <v/>
      </c>
      <c r="AI406" s="1" t="str">
        <f t="shared" ref="AI406:AI469" si="560">IF($S406="","",IF(OR(VALUE($S406)&lt;60,$T406="m"),0,1))</f>
        <v/>
      </c>
      <c r="AJ406" s="219"/>
      <c r="AK406" s="219"/>
      <c r="AM406" s="76"/>
      <c r="AN406" s="76"/>
      <c r="AO406" s="76"/>
      <c r="AP406" s="76"/>
      <c r="AR406" s="76"/>
      <c r="AS406" s="76"/>
      <c r="AT406" s="76"/>
      <c r="AU406" s="76"/>
    </row>
    <row r="407" spans="2:47" ht="19.5" thickBot="1">
      <c r="B407" s="210"/>
      <c r="C407" s="166"/>
      <c r="D407" s="172"/>
      <c r="E407" s="176"/>
      <c r="F407" s="173"/>
      <c r="G407" s="216"/>
      <c r="H407" s="217"/>
      <c r="I407" s="218"/>
      <c r="J407" s="172"/>
      <c r="K407" s="173"/>
      <c r="L407" s="172"/>
      <c r="M407" s="176"/>
      <c r="N407" s="173"/>
      <c r="O407" s="9" t="s">
        <v>155</v>
      </c>
      <c r="P407" s="111"/>
      <c r="Q407" s="30"/>
      <c r="R407" s="9" t="str">
        <f t="shared" si="556"/>
        <v/>
      </c>
      <c r="S407" s="30"/>
      <c r="T407" s="9" t="str">
        <f t="shared" si="557"/>
        <v/>
      </c>
      <c r="U407" s="82"/>
      <c r="V407" s="156"/>
      <c r="W407" s="157"/>
      <c r="AC407" s="91"/>
      <c r="AD407" s="1" t="str">
        <f>IF($P407="","0",VLOOKUP($P407,登録データ!$Q$4:$R$19,2,FALSE))</f>
        <v>0</v>
      </c>
      <c r="AE407" s="1" t="str">
        <f t="shared" si="558"/>
        <v>00</v>
      </c>
      <c r="AF407" s="1" t="str">
        <f t="shared" si="559"/>
        <v/>
      </c>
      <c r="AG407" s="1" t="str">
        <f t="shared" si="550"/>
        <v>000000</v>
      </c>
      <c r="AH407" s="1" t="str">
        <f t="shared" si="551"/>
        <v/>
      </c>
      <c r="AI407" s="1" t="str">
        <f t="shared" si="560"/>
        <v/>
      </c>
      <c r="AJ407" s="219"/>
      <c r="AK407" s="219"/>
      <c r="AM407" s="76"/>
      <c r="AN407" s="76"/>
      <c r="AO407" s="76"/>
      <c r="AP407" s="76"/>
      <c r="AR407" s="76"/>
      <c r="AS407" s="76"/>
      <c r="AT407" s="76"/>
      <c r="AU407" s="76"/>
    </row>
    <row r="408" spans="2:47" ht="19.5" thickTop="1">
      <c r="B408" s="209">
        <v>130</v>
      </c>
      <c r="C408" s="164"/>
      <c r="D408" s="168"/>
      <c r="E408" s="174"/>
      <c r="F408" s="169"/>
      <c r="G408" s="168"/>
      <c r="H408" s="174"/>
      <c r="I408" s="169"/>
      <c r="J408" s="168"/>
      <c r="K408" s="169"/>
      <c r="L408" s="168"/>
      <c r="M408" s="174"/>
      <c r="N408" s="169"/>
      <c r="O408" s="20" t="s">
        <v>153</v>
      </c>
      <c r="P408" s="54"/>
      <c r="Q408" s="29"/>
      <c r="R408" s="20" t="str">
        <f t="shared" si="556"/>
        <v/>
      </c>
      <c r="S408" s="29"/>
      <c r="T408" s="20" t="str">
        <f t="shared" si="557"/>
        <v/>
      </c>
      <c r="U408" s="81"/>
      <c r="V408" s="156"/>
      <c r="W408" s="157"/>
      <c r="AC408" s="91"/>
      <c r="AD408" s="1" t="str">
        <f>IF($P408="","0",VLOOKUP($P408,登録データ!$Q$4:$R$19,2,FALSE))</f>
        <v>0</v>
      </c>
      <c r="AE408" s="1" t="str">
        <f t="shared" si="558"/>
        <v>00</v>
      </c>
      <c r="AF408" s="1" t="str">
        <f t="shared" si="559"/>
        <v/>
      </c>
      <c r="AG408" s="1" t="str">
        <f t="shared" si="550"/>
        <v>000000</v>
      </c>
      <c r="AH408" s="1" t="str">
        <f t="shared" si="551"/>
        <v/>
      </c>
      <c r="AI408" s="1" t="str">
        <f t="shared" si="560"/>
        <v/>
      </c>
      <c r="AJ408" s="219" t="str">
        <f>IF($C408="","",IF($C408="@",0,IF(COUNTIF($C$21:$C$620,$C408)=1,0,1)))</f>
        <v/>
      </c>
      <c r="AK408" s="219" t="str">
        <f>IF($L408="","",IF(OR($L408="北海道",$L408="東京都",$L408="大阪府",$L408="京都府",RIGHT($L408,1)="県"),0,1))</f>
        <v/>
      </c>
      <c r="AM408" s="76" t="str">
        <f>IF(AN408="","",RANK(AN408,$AN$21:$AN$600,1))</f>
        <v/>
      </c>
      <c r="AN408" s="76" t="str">
        <f>IF(V408="","",C408)</f>
        <v/>
      </c>
      <c r="AO408" s="1" t="str">
        <f>IF(AP408="","",RANK(AP408,$AP$21:$AP$600,1))</f>
        <v/>
      </c>
      <c r="AP408" s="76" t="str">
        <f>IF(W408="","",C408)</f>
        <v/>
      </c>
      <c r="AR408" s="76" t="str">
        <f t="shared" ref="AR408" si="561">IF(C408="","",G410)</f>
        <v/>
      </c>
      <c r="AS408" s="76" t="str">
        <f t="shared" ref="AS408" si="562">RIGHT(C408,3)</f>
        <v/>
      </c>
      <c r="AT408" s="76" t="str">
        <f t="shared" ref="AT408" si="563">IF(C408="","",RIGHT("00"&amp;AS408,3))</f>
        <v/>
      </c>
      <c r="AU408" s="76" t="str">
        <f t="shared" ref="AU408" si="564">CONCATENATE(AR408,AT408)</f>
        <v/>
      </c>
    </row>
    <row r="409" spans="2:47">
      <c r="B409" s="125"/>
      <c r="C409" s="165"/>
      <c r="D409" s="170"/>
      <c r="E409" s="175"/>
      <c r="F409" s="171"/>
      <c r="G409" s="213"/>
      <c r="H409" s="214"/>
      <c r="I409" s="215"/>
      <c r="J409" s="170"/>
      <c r="K409" s="171"/>
      <c r="L409" s="170"/>
      <c r="M409" s="175"/>
      <c r="N409" s="171"/>
      <c r="O409" s="48" t="s">
        <v>154</v>
      </c>
      <c r="P409" s="27"/>
      <c r="Q409" s="45"/>
      <c r="R409" s="48" t="str">
        <f t="shared" si="556"/>
        <v/>
      </c>
      <c r="S409" s="45"/>
      <c r="T409" s="48" t="str">
        <f t="shared" si="557"/>
        <v/>
      </c>
      <c r="U409" s="73"/>
      <c r="V409" s="156"/>
      <c r="W409" s="157"/>
      <c r="AC409" s="91"/>
      <c r="AD409" s="1" t="str">
        <f>IF($P409="","0",VLOOKUP($P409,登録データ!$Q$4:$R$19,2,FALSE))</f>
        <v>0</v>
      </c>
      <c r="AE409" s="1" t="str">
        <f t="shared" si="558"/>
        <v>00</v>
      </c>
      <c r="AF409" s="1" t="str">
        <f t="shared" si="559"/>
        <v/>
      </c>
      <c r="AG409" s="1" t="str">
        <f t="shared" si="550"/>
        <v>000000</v>
      </c>
      <c r="AH409" s="1" t="str">
        <f t="shared" si="551"/>
        <v/>
      </c>
      <c r="AI409" s="1" t="str">
        <f t="shared" si="560"/>
        <v/>
      </c>
      <c r="AJ409" s="219"/>
      <c r="AK409" s="219"/>
      <c r="AM409" s="76"/>
      <c r="AN409" s="76"/>
      <c r="AO409" s="76"/>
      <c r="AP409" s="76"/>
      <c r="AR409" s="76"/>
      <c r="AS409" s="76"/>
      <c r="AT409" s="76"/>
      <c r="AU409" s="76"/>
    </row>
    <row r="410" spans="2:47" ht="19.5" thickBot="1">
      <c r="B410" s="210"/>
      <c r="C410" s="166"/>
      <c r="D410" s="172"/>
      <c r="E410" s="176"/>
      <c r="F410" s="173"/>
      <c r="G410" s="216"/>
      <c r="H410" s="217"/>
      <c r="I410" s="218"/>
      <c r="J410" s="172"/>
      <c r="K410" s="173"/>
      <c r="L410" s="172"/>
      <c r="M410" s="176"/>
      <c r="N410" s="173"/>
      <c r="O410" s="9" t="s">
        <v>155</v>
      </c>
      <c r="P410" s="111"/>
      <c r="Q410" s="30"/>
      <c r="R410" s="9" t="str">
        <f t="shared" si="556"/>
        <v/>
      </c>
      <c r="S410" s="30"/>
      <c r="T410" s="9" t="str">
        <f t="shared" si="557"/>
        <v/>
      </c>
      <c r="U410" s="82"/>
      <c r="V410" s="156"/>
      <c r="W410" s="157"/>
      <c r="AC410" s="91"/>
      <c r="AD410" s="1" t="str">
        <f>IF($P410="","0",VLOOKUP($P410,登録データ!$Q$4:$R$19,2,FALSE))</f>
        <v>0</v>
      </c>
      <c r="AE410" s="1" t="str">
        <f t="shared" si="558"/>
        <v>00</v>
      </c>
      <c r="AF410" s="1" t="str">
        <f t="shared" si="559"/>
        <v/>
      </c>
      <c r="AG410" s="1" t="str">
        <f t="shared" si="550"/>
        <v>000000</v>
      </c>
      <c r="AH410" s="1" t="str">
        <f t="shared" si="551"/>
        <v/>
      </c>
      <c r="AI410" s="1" t="str">
        <f t="shared" si="560"/>
        <v/>
      </c>
      <c r="AJ410" s="219"/>
      <c r="AK410" s="219"/>
      <c r="AM410" s="76"/>
      <c r="AN410" s="76"/>
      <c r="AO410" s="76"/>
      <c r="AP410" s="76"/>
      <c r="AR410" s="76"/>
      <c r="AS410" s="76"/>
      <c r="AT410" s="76"/>
      <c r="AU410" s="76"/>
    </row>
    <row r="411" spans="2:47" ht="19.5" thickTop="1">
      <c r="B411" s="209">
        <v>131</v>
      </c>
      <c r="C411" s="164"/>
      <c r="D411" s="168"/>
      <c r="E411" s="174"/>
      <c r="F411" s="169"/>
      <c r="G411" s="168"/>
      <c r="H411" s="174"/>
      <c r="I411" s="169"/>
      <c r="J411" s="168"/>
      <c r="K411" s="169"/>
      <c r="L411" s="168"/>
      <c r="M411" s="174"/>
      <c r="N411" s="169"/>
      <c r="O411" s="20" t="s">
        <v>153</v>
      </c>
      <c r="P411" s="54"/>
      <c r="Q411" s="29"/>
      <c r="R411" s="20" t="str">
        <f t="shared" si="556"/>
        <v/>
      </c>
      <c r="S411" s="29"/>
      <c r="T411" s="20" t="str">
        <f t="shared" si="557"/>
        <v/>
      </c>
      <c r="U411" s="81"/>
      <c r="V411" s="156"/>
      <c r="W411" s="157"/>
      <c r="AC411" s="91"/>
      <c r="AD411" s="1" t="str">
        <f>IF($P411="","0",VLOOKUP($P411,登録データ!$Q$4:$R$19,2,FALSE))</f>
        <v>0</v>
      </c>
      <c r="AE411" s="1" t="str">
        <f t="shared" si="558"/>
        <v>00</v>
      </c>
      <c r="AF411" s="1" t="str">
        <f t="shared" si="559"/>
        <v/>
      </c>
      <c r="AG411" s="1" t="str">
        <f t="shared" si="550"/>
        <v>000000</v>
      </c>
      <c r="AH411" s="1" t="str">
        <f t="shared" si="551"/>
        <v/>
      </c>
      <c r="AI411" s="1" t="str">
        <f t="shared" si="560"/>
        <v/>
      </c>
      <c r="AJ411" s="219" t="str">
        <f>IF($C411="","",IF($C411="@",0,IF(COUNTIF($C$21:$C$620,$C411)=1,0,1)))</f>
        <v/>
      </c>
      <c r="AK411" s="219" t="str">
        <f>IF($L411="","",IF(OR($L411="北海道",$L411="東京都",$L411="大阪府",$L411="京都府",RIGHT($L411,1)="県"),0,1))</f>
        <v/>
      </c>
      <c r="AM411" s="76" t="str">
        <f>IF(AN411="","",RANK(AN411,$AN$21:$AN$600,1))</f>
        <v/>
      </c>
      <c r="AN411" s="76" t="str">
        <f>IF(V411="","",C411)</f>
        <v/>
      </c>
      <c r="AO411" s="1" t="str">
        <f>IF(AP411="","",RANK(AP411,$AP$21:$AP$600,1))</f>
        <v/>
      </c>
      <c r="AP411" s="76" t="str">
        <f>IF(W411="","",C411)</f>
        <v/>
      </c>
      <c r="AR411" s="76" t="str">
        <f t="shared" ref="AR411" si="565">IF(C411="","",G413)</f>
        <v/>
      </c>
      <c r="AS411" s="76" t="str">
        <f t="shared" ref="AS411" si="566">RIGHT(C411,3)</f>
        <v/>
      </c>
      <c r="AT411" s="76" t="str">
        <f t="shared" ref="AT411" si="567">IF(C411="","",RIGHT("00"&amp;AS411,3))</f>
        <v/>
      </c>
      <c r="AU411" s="76" t="str">
        <f t="shared" ref="AU411" si="568">CONCATENATE(AR411,AT411)</f>
        <v/>
      </c>
    </row>
    <row r="412" spans="2:47">
      <c r="B412" s="125"/>
      <c r="C412" s="165"/>
      <c r="D412" s="170"/>
      <c r="E412" s="175"/>
      <c r="F412" s="171"/>
      <c r="G412" s="213"/>
      <c r="H412" s="214"/>
      <c r="I412" s="215"/>
      <c r="J412" s="170"/>
      <c r="K412" s="171"/>
      <c r="L412" s="170"/>
      <c r="M412" s="175"/>
      <c r="N412" s="171"/>
      <c r="O412" s="48" t="s">
        <v>154</v>
      </c>
      <c r="P412" s="27"/>
      <c r="Q412" s="45"/>
      <c r="R412" s="48" t="str">
        <f t="shared" si="556"/>
        <v/>
      </c>
      <c r="S412" s="45"/>
      <c r="T412" s="48" t="str">
        <f t="shared" si="557"/>
        <v/>
      </c>
      <c r="U412" s="73"/>
      <c r="V412" s="156"/>
      <c r="W412" s="157"/>
      <c r="AC412" s="91"/>
      <c r="AD412" s="1" t="str">
        <f>IF($P412="","0",VLOOKUP($P412,登録データ!$Q$4:$R$19,2,FALSE))</f>
        <v>0</v>
      </c>
      <c r="AE412" s="1" t="str">
        <f t="shared" si="558"/>
        <v>00</v>
      </c>
      <c r="AF412" s="1" t="str">
        <f t="shared" si="559"/>
        <v/>
      </c>
      <c r="AG412" s="1" t="str">
        <f t="shared" si="550"/>
        <v>000000</v>
      </c>
      <c r="AH412" s="1" t="str">
        <f t="shared" si="551"/>
        <v/>
      </c>
      <c r="AI412" s="1" t="str">
        <f t="shared" si="560"/>
        <v/>
      </c>
      <c r="AJ412" s="219"/>
      <c r="AK412" s="219"/>
      <c r="AM412" s="76"/>
      <c r="AN412" s="76"/>
      <c r="AO412" s="76"/>
      <c r="AP412" s="76"/>
      <c r="AR412" s="76"/>
      <c r="AS412" s="76"/>
      <c r="AT412" s="76"/>
      <c r="AU412" s="76"/>
    </row>
    <row r="413" spans="2:47" ht="19.5" thickBot="1">
      <c r="B413" s="210"/>
      <c r="C413" s="166"/>
      <c r="D413" s="172"/>
      <c r="E413" s="176"/>
      <c r="F413" s="173"/>
      <c r="G413" s="216"/>
      <c r="H413" s="217"/>
      <c r="I413" s="218"/>
      <c r="J413" s="172"/>
      <c r="K413" s="173"/>
      <c r="L413" s="172"/>
      <c r="M413" s="176"/>
      <c r="N413" s="173"/>
      <c r="O413" s="9" t="s">
        <v>155</v>
      </c>
      <c r="P413" s="111"/>
      <c r="Q413" s="30"/>
      <c r="R413" s="9" t="str">
        <f t="shared" si="556"/>
        <v/>
      </c>
      <c r="S413" s="30"/>
      <c r="T413" s="9" t="str">
        <f t="shared" si="557"/>
        <v/>
      </c>
      <c r="U413" s="82"/>
      <c r="V413" s="156"/>
      <c r="W413" s="157"/>
      <c r="AC413" s="91"/>
      <c r="AD413" s="1" t="str">
        <f>IF($P413="","0",VLOOKUP($P413,登録データ!$Q$4:$R$19,2,FALSE))</f>
        <v>0</v>
      </c>
      <c r="AE413" s="1" t="str">
        <f t="shared" si="558"/>
        <v>00</v>
      </c>
      <c r="AF413" s="1" t="str">
        <f t="shared" si="559"/>
        <v/>
      </c>
      <c r="AG413" s="1" t="str">
        <f t="shared" si="550"/>
        <v>000000</v>
      </c>
      <c r="AH413" s="1" t="str">
        <f t="shared" si="551"/>
        <v/>
      </c>
      <c r="AI413" s="1" t="str">
        <f t="shared" si="560"/>
        <v/>
      </c>
      <c r="AJ413" s="219"/>
      <c r="AK413" s="219"/>
      <c r="AM413" s="76"/>
      <c r="AN413" s="76"/>
      <c r="AO413" s="76"/>
      <c r="AP413" s="76"/>
      <c r="AR413" s="76"/>
      <c r="AS413" s="76"/>
      <c r="AT413" s="76"/>
      <c r="AU413" s="76"/>
    </row>
    <row r="414" spans="2:47" ht="19.5" thickTop="1">
      <c r="B414" s="209">
        <v>132</v>
      </c>
      <c r="C414" s="164"/>
      <c r="D414" s="168"/>
      <c r="E414" s="174"/>
      <c r="F414" s="169"/>
      <c r="G414" s="168"/>
      <c r="H414" s="174"/>
      <c r="I414" s="169"/>
      <c r="J414" s="168"/>
      <c r="K414" s="169"/>
      <c r="L414" s="168"/>
      <c r="M414" s="174"/>
      <c r="N414" s="169"/>
      <c r="O414" s="20" t="s">
        <v>153</v>
      </c>
      <c r="P414" s="54"/>
      <c r="Q414" s="29"/>
      <c r="R414" s="20" t="str">
        <f t="shared" si="556"/>
        <v/>
      </c>
      <c r="S414" s="29"/>
      <c r="T414" s="20" t="str">
        <f t="shared" si="557"/>
        <v/>
      </c>
      <c r="U414" s="81"/>
      <c r="V414" s="156"/>
      <c r="W414" s="157"/>
      <c r="AC414" s="91"/>
      <c r="AD414" s="1" t="str">
        <f>IF($P414="","0",VLOOKUP($P414,登録データ!$Q$4:$R$19,2,FALSE))</f>
        <v>0</v>
      </c>
      <c r="AE414" s="1" t="str">
        <f t="shared" si="558"/>
        <v>00</v>
      </c>
      <c r="AF414" s="1" t="str">
        <f t="shared" si="559"/>
        <v/>
      </c>
      <c r="AG414" s="1" t="str">
        <f t="shared" si="550"/>
        <v>000000</v>
      </c>
      <c r="AH414" s="1" t="str">
        <f t="shared" si="551"/>
        <v/>
      </c>
      <c r="AI414" s="1" t="str">
        <f t="shared" si="560"/>
        <v/>
      </c>
      <c r="AJ414" s="219" t="str">
        <f>IF($C414="","",IF($C414="@",0,IF(COUNTIF($C$21:$C$620,$C414)=1,0,1)))</f>
        <v/>
      </c>
      <c r="AK414" s="219" t="str">
        <f>IF($L414="","",IF(OR($L414="北海道",$L414="東京都",$L414="大阪府",$L414="京都府",RIGHT($L414,1)="県"),0,1))</f>
        <v/>
      </c>
      <c r="AM414" s="76" t="str">
        <f>IF(AN414="","",RANK(AN414,$AN$21:$AN$600,1))</f>
        <v/>
      </c>
      <c r="AN414" s="76" t="str">
        <f>IF(V414="","",C414)</f>
        <v/>
      </c>
      <c r="AO414" s="1" t="str">
        <f>IF(AP414="","",RANK(AP414,$AP$21:$AP$600,1))</f>
        <v/>
      </c>
      <c r="AP414" s="76" t="str">
        <f>IF(W414="","",C414)</f>
        <v/>
      </c>
      <c r="AR414" s="76" t="str">
        <f t="shared" ref="AR414" si="569">IF(C414="","",G416)</f>
        <v/>
      </c>
      <c r="AS414" s="76" t="str">
        <f t="shared" ref="AS414" si="570">RIGHT(C414,3)</f>
        <v/>
      </c>
      <c r="AT414" s="76" t="str">
        <f t="shared" ref="AT414" si="571">IF(C414="","",RIGHT("00"&amp;AS414,3))</f>
        <v/>
      </c>
      <c r="AU414" s="76" t="str">
        <f t="shared" ref="AU414" si="572">CONCATENATE(AR414,AT414)</f>
        <v/>
      </c>
    </row>
    <row r="415" spans="2:47">
      <c r="B415" s="125"/>
      <c r="C415" s="165"/>
      <c r="D415" s="170"/>
      <c r="E415" s="175"/>
      <c r="F415" s="171"/>
      <c r="G415" s="213"/>
      <c r="H415" s="214"/>
      <c r="I415" s="215"/>
      <c r="J415" s="170"/>
      <c r="K415" s="171"/>
      <c r="L415" s="170"/>
      <c r="M415" s="175"/>
      <c r="N415" s="171"/>
      <c r="O415" s="48" t="s">
        <v>154</v>
      </c>
      <c r="P415" s="27"/>
      <c r="Q415" s="45"/>
      <c r="R415" s="48" t="str">
        <f t="shared" si="556"/>
        <v/>
      </c>
      <c r="S415" s="45"/>
      <c r="T415" s="48" t="str">
        <f t="shared" si="557"/>
        <v/>
      </c>
      <c r="U415" s="73"/>
      <c r="V415" s="156"/>
      <c r="W415" s="157"/>
      <c r="AC415" s="91"/>
      <c r="AD415" s="1" t="str">
        <f>IF($P415="","0",VLOOKUP($P415,登録データ!$Q$4:$R$19,2,FALSE))</f>
        <v>0</v>
      </c>
      <c r="AE415" s="1" t="str">
        <f t="shared" si="558"/>
        <v>00</v>
      </c>
      <c r="AF415" s="1" t="str">
        <f t="shared" si="559"/>
        <v/>
      </c>
      <c r="AG415" s="1" t="str">
        <f t="shared" si="550"/>
        <v>000000</v>
      </c>
      <c r="AH415" s="1" t="str">
        <f t="shared" si="551"/>
        <v/>
      </c>
      <c r="AI415" s="1" t="str">
        <f t="shared" si="560"/>
        <v/>
      </c>
      <c r="AJ415" s="219"/>
      <c r="AK415" s="219"/>
      <c r="AM415" s="76"/>
      <c r="AN415" s="76"/>
      <c r="AO415" s="76"/>
      <c r="AP415" s="76"/>
      <c r="AR415" s="76"/>
      <c r="AS415" s="76"/>
      <c r="AT415" s="76"/>
      <c r="AU415" s="76"/>
    </row>
    <row r="416" spans="2:47" ht="19.5" thickBot="1">
      <c r="B416" s="210"/>
      <c r="C416" s="166"/>
      <c r="D416" s="172"/>
      <c r="E416" s="176"/>
      <c r="F416" s="173"/>
      <c r="G416" s="216"/>
      <c r="H416" s="217"/>
      <c r="I416" s="218"/>
      <c r="J416" s="172"/>
      <c r="K416" s="173"/>
      <c r="L416" s="172"/>
      <c r="M416" s="176"/>
      <c r="N416" s="173"/>
      <c r="O416" s="9" t="s">
        <v>155</v>
      </c>
      <c r="P416" s="111"/>
      <c r="Q416" s="30"/>
      <c r="R416" s="9" t="str">
        <f t="shared" si="556"/>
        <v/>
      </c>
      <c r="S416" s="30"/>
      <c r="T416" s="9" t="str">
        <f t="shared" si="557"/>
        <v/>
      </c>
      <c r="U416" s="82"/>
      <c r="V416" s="156"/>
      <c r="W416" s="157"/>
      <c r="AC416" s="91"/>
      <c r="AD416" s="1" t="str">
        <f>IF($P416="","0",VLOOKUP($P416,登録データ!$Q$4:$R$19,2,FALSE))</f>
        <v>0</v>
      </c>
      <c r="AE416" s="1" t="str">
        <f t="shared" si="558"/>
        <v>00</v>
      </c>
      <c r="AF416" s="1" t="str">
        <f t="shared" si="559"/>
        <v/>
      </c>
      <c r="AG416" s="1" t="str">
        <f t="shared" si="550"/>
        <v>000000</v>
      </c>
      <c r="AH416" s="1" t="str">
        <f t="shared" si="551"/>
        <v/>
      </c>
      <c r="AI416" s="1" t="str">
        <f t="shared" si="560"/>
        <v/>
      </c>
      <c r="AJ416" s="219"/>
      <c r="AK416" s="219"/>
      <c r="AM416" s="76"/>
      <c r="AN416" s="76"/>
      <c r="AO416" s="76"/>
      <c r="AP416" s="76"/>
      <c r="AR416" s="76"/>
      <c r="AS416" s="76"/>
      <c r="AT416" s="76"/>
      <c r="AU416" s="76"/>
    </row>
    <row r="417" spans="2:47" ht="19.5" thickTop="1">
      <c r="B417" s="209">
        <v>133</v>
      </c>
      <c r="C417" s="164"/>
      <c r="D417" s="168"/>
      <c r="E417" s="174"/>
      <c r="F417" s="169"/>
      <c r="G417" s="168"/>
      <c r="H417" s="174"/>
      <c r="I417" s="169"/>
      <c r="J417" s="168"/>
      <c r="K417" s="169"/>
      <c r="L417" s="168"/>
      <c r="M417" s="174"/>
      <c r="N417" s="169"/>
      <c r="O417" s="20" t="s">
        <v>153</v>
      </c>
      <c r="P417" s="54"/>
      <c r="Q417" s="29"/>
      <c r="R417" s="20" t="str">
        <f t="shared" si="556"/>
        <v/>
      </c>
      <c r="S417" s="29"/>
      <c r="T417" s="20" t="str">
        <f t="shared" si="557"/>
        <v/>
      </c>
      <c r="U417" s="81"/>
      <c r="V417" s="156"/>
      <c r="W417" s="157"/>
      <c r="AC417" s="91"/>
      <c r="AD417" s="1" t="str">
        <f>IF($P417="","0",VLOOKUP($P417,登録データ!$Q$4:$R$19,2,FALSE))</f>
        <v>0</v>
      </c>
      <c r="AE417" s="1" t="str">
        <f t="shared" si="558"/>
        <v>00</v>
      </c>
      <c r="AF417" s="1" t="str">
        <f t="shared" si="559"/>
        <v/>
      </c>
      <c r="AG417" s="1" t="str">
        <f t="shared" si="550"/>
        <v>000000</v>
      </c>
      <c r="AH417" s="1" t="str">
        <f t="shared" si="551"/>
        <v/>
      </c>
      <c r="AI417" s="1" t="str">
        <f t="shared" si="560"/>
        <v/>
      </c>
      <c r="AJ417" s="219" t="str">
        <f>IF($C417="","",IF($C417="@",0,IF(COUNTIF($C$21:$C$620,$C417)=1,0,1)))</f>
        <v/>
      </c>
      <c r="AK417" s="219" t="str">
        <f>IF($L417="","",IF(OR($L417="北海道",$L417="東京都",$L417="大阪府",$L417="京都府",RIGHT($L417,1)="県"),0,1))</f>
        <v/>
      </c>
      <c r="AM417" s="76" t="str">
        <f>IF(AN417="","",RANK(AN417,$AN$21:$AN$600,1))</f>
        <v/>
      </c>
      <c r="AN417" s="76" t="str">
        <f>IF(V417="","",C417)</f>
        <v/>
      </c>
      <c r="AO417" s="1" t="str">
        <f>IF(AP417="","",RANK(AP417,$AP$21:$AP$600,1))</f>
        <v/>
      </c>
      <c r="AP417" s="76" t="str">
        <f>IF(W417="","",C417)</f>
        <v/>
      </c>
      <c r="AR417" s="76" t="str">
        <f t="shared" ref="AR417" si="573">IF(C417="","",G419)</f>
        <v/>
      </c>
      <c r="AS417" s="76" t="str">
        <f t="shared" ref="AS417" si="574">RIGHT(C417,3)</f>
        <v/>
      </c>
      <c r="AT417" s="76" t="str">
        <f t="shared" ref="AT417" si="575">IF(C417="","",RIGHT("00"&amp;AS417,3))</f>
        <v/>
      </c>
      <c r="AU417" s="76" t="str">
        <f t="shared" ref="AU417" si="576">CONCATENATE(AR417,AT417)</f>
        <v/>
      </c>
    </row>
    <row r="418" spans="2:47">
      <c r="B418" s="125"/>
      <c r="C418" s="165"/>
      <c r="D418" s="170"/>
      <c r="E418" s="175"/>
      <c r="F418" s="171"/>
      <c r="G418" s="213"/>
      <c r="H418" s="214"/>
      <c r="I418" s="215"/>
      <c r="J418" s="170"/>
      <c r="K418" s="171"/>
      <c r="L418" s="170"/>
      <c r="M418" s="175"/>
      <c r="N418" s="171"/>
      <c r="O418" s="48" t="s">
        <v>154</v>
      </c>
      <c r="P418" s="27"/>
      <c r="Q418" s="45"/>
      <c r="R418" s="48" t="str">
        <f t="shared" si="556"/>
        <v/>
      </c>
      <c r="S418" s="45"/>
      <c r="T418" s="48" t="str">
        <f t="shared" si="557"/>
        <v/>
      </c>
      <c r="U418" s="73"/>
      <c r="V418" s="156"/>
      <c r="W418" s="157"/>
      <c r="AC418" s="91"/>
      <c r="AD418" s="1" t="str">
        <f>IF($P418="","0",VLOOKUP($P418,登録データ!$Q$4:$R$19,2,FALSE))</f>
        <v>0</v>
      </c>
      <c r="AE418" s="1" t="str">
        <f t="shared" si="558"/>
        <v>00</v>
      </c>
      <c r="AF418" s="1" t="str">
        <f t="shared" si="559"/>
        <v/>
      </c>
      <c r="AG418" s="1" t="str">
        <f t="shared" si="550"/>
        <v>000000</v>
      </c>
      <c r="AH418" s="1" t="str">
        <f t="shared" si="551"/>
        <v/>
      </c>
      <c r="AI418" s="1" t="str">
        <f t="shared" si="560"/>
        <v/>
      </c>
      <c r="AJ418" s="219"/>
      <c r="AK418" s="219"/>
      <c r="AM418" s="76"/>
      <c r="AN418" s="76"/>
      <c r="AO418" s="76"/>
      <c r="AP418" s="76"/>
      <c r="AR418" s="76"/>
      <c r="AS418" s="76"/>
      <c r="AT418" s="76"/>
      <c r="AU418" s="76"/>
    </row>
    <row r="419" spans="2:47" ht="19.5" thickBot="1">
      <c r="B419" s="210"/>
      <c r="C419" s="166"/>
      <c r="D419" s="172"/>
      <c r="E419" s="176"/>
      <c r="F419" s="173"/>
      <c r="G419" s="216"/>
      <c r="H419" s="217"/>
      <c r="I419" s="218"/>
      <c r="J419" s="172"/>
      <c r="K419" s="173"/>
      <c r="L419" s="172"/>
      <c r="M419" s="176"/>
      <c r="N419" s="173"/>
      <c r="O419" s="9" t="s">
        <v>155</v>
      </c>
      <c r="P419" s="111"/>
      <c r="Q419" s="30"/>
      <c r="R419" s="9" t="str">
        <f t="shared" si="556"/>
        <v/>
      </c>
      <c r="S419" s="30"/>
      <c r="T419" s="9" t="str">
        <f t="shared" si="557"/>
        <v/>
      </c>
      <c r="U419" s="82"/>
      <c r="V419" s="156"/>
      <c r="W419" s="157"/>
      <c r="AC419" s="91"/>
      <c r="AD419" s="1" t="str">
        <f>IF($P419="","0",VLOOKUP($P419,登録データ!$Q$4:$R$19,2,FALSE))</f>
        <v>0</v>
      </c>
      <c r="AE419" s="1" t="str">
        <f t="shared" si="558"/>
        <v>00</v>
      </c>
      <c r="AF419" s="1" t="str">
        <f t="shared" si="559"/>
        <v/>
      </c>
      <c r="AG419" s="1" t="str">
        <f t="shared" si="550"/>
        <v>000000</v>
      </c>
      <c r="AH419" s="1" t="str">
        <f t="shared" si="551"/>
        <v/>
      </c>
      <c r="AI419" s="1" t="str">
        <f t="shared" si="560"/>
        <v/>
      </c>
      <c r="AJ419" s="219"/>
      <c r="AK419" s="219"/>
      <c r="AM419" s="76"/>
      <c r="AN419" s="76"/>
      <c r="AO419" s="76"/>
      <c r="AP419" s="76"/>
      <c r="AR419" s="76"/>
      <c r="AS419" s="76"/>
      <c r="AT419" s="76"/>
      <c r="AU419" s="76"/>
    </row>
    <row r="420" spans="2:47" ht="19.5" thickTop="1">
      <c r="B420" s="209">
        <v>134</v>
      </c>
      <c r="C420" s="164"/>
      <c r="D420" s="168"/>
      <c r="E420" s="174"/>
      <c r="F420" s="169"/>
      <c r="G420" s="168"/>
      <c r="H420" s="174"/>
      <c r="I420" s="169"/>
      <c r="J420" s="168"/>
      <c r="K420" s="169"/>
      <c r="L420" s="168"/>
      <c r="M420" s="174"/>
      <c r="N420" s="169"/>
      <c r="O420" s="20" t="s">
        <v>153</v>
      </c>
      <c r="P420" s="54"/>
      <c r="Q420" s="29"/>
      <c r="R420" s="20" t="str">
        <f t="shared" si="556"/>
        <v/>
      </c>
      <c r="S420" s="29"/>
      <c r="T420" s="20" t="str">
        <f t="shared" si="557"/>
        <v/>
      </c>
      <c r="U420" s="81"/>
      <c r="V420" s="156"/>
      <c r="W420" s="157"/>
      <c r="AC420" s="91"/>
      <c r="AD420" s="1" t="str">
        <f>IF($P420="","0",VLOOKUP($P420,登録データ!$Q$4:$R$19,2,FALSE))</f>
        <v>0</v>
      </c>
      <c r="AE420" s="1" t="str">
        <f t="shared" si="558"/>
        <v>00</v>
      </c>
      <c r="AF420" s="1" t="str">
        <f t="shared" si="559"/>
        <v/>
      </c>
      <c r="AG420" s="1" t="str">
        <f t="shared" si="550"/>
        <v>000000</v>
      </c>
      <c r="AH420" s="1" t="str">
        <f t="shared" si="551"/>
        <v/>
      </c>
      <c r="AI420" s="1" t="str">
        <f t="shared" si="560"/>
        <v/>
      </c>
      <c r="AJ420" s="219" t="str">
        <f>IF($C420="","",IF($C420="@",0,IF(COUNTIF($C$21:$C$620,$C420)=1,0,1)))</f>
        <v/>
      </c>
      <c r="AK420" s="219" t="str">
        <f>IF($L420="","",IF(OR($L420="北海道",$L420="東京都",$L420="大阪府",$L420="京都府",RIGHT($L420,1)="県"),0,1))</f>
        <v/>
      </c>
      <c r="AM420" s="76" t="str">
        <f>IF(AN420="","",RANK(AN420,$AN$21:$AN$600,1))</f>
        <v/>
      </c>
      <c r="AN420" s="76" t="str">
        <f>IF(V420="","",C420)</f>
        <v/>
      </c>
      <c r="AO420" s="1" t="str">
        <f>IF(AP420="","",RANK(AP420,$AP$21:$AP$600,1))</f>
        <v/>
      </c>
      <c r="AP420" s="76" t="str">
        <f>IF(W420="","",C420)</f>
        <v/>
      </c>
      <c r="AR420" s="76" t="str">
        <f t="shared" ref="AR420" si="577">IF(C420="","",G422)</f>
        <v/>
      </c>
      <c r="AS420" s="76" t="str">
        <f t="shared" ref="AS420" si="578">RIGHT(C420,3)</f>
        <v/>
      </c>
      <c r="AT420" s="76" t="str">
        <f t="shared" ref="AT420" si="579">IF(C420="","",RIGHT("00"&amp;AS420,3))</f>
        <v/>
      </c>
      <c r="AU420" s="76" t="str">
        <f t="shared" ref="AU420" si="580">CONCATENATE(AR420,AT420)</f>
        <v/>
      </c>
    </row>
    <row r="421" spans="2:47">
      <c r="B421" s="125"/>
      <c r="C421" s="165"/>
      <c r="D421" s="170"/>
      <c r="E421" s="175"/>
      <c r="F421" s="171"/>
      <c r="G421" s="213"/>
      <c r="H421" s="214"/>
      <c r="I421" s="215"/>
      <c r="J421" s="170"/>
      <c r="K421" s="171"/>
      <c r="L421" s="170"/>
      <c r="M421" s="175"/>
      <c r="N421" s="171"/>
      <c r="O421" s="48" t="s">
        <v>154</v>
      </c>
      <c r="P421" s="27"/>
      <c r="Q421" s="45"/>
      <c r="R421" s="48" t="str">
        <f t="shared" si="556"/>
        <v/>
      </c>
      <c r="S421" s="45"/>
      <c r="T421" s="48" t="str">
        <f t="shared" si="557"/>
        <v/>
      </c>
      <c r="U421" s="73"/>
      <c r="V421" s="156"/>
      <c r="W421" s="157"/>
      <c r="AC421" s="91"/>
      <c r="AD421" s="1" t="str">
        <f>IF($P421="","0",VLOOKUP($P421,登録データ!$Q$4:$R$19,2,FALSE))</f>
        <v>0</v>
      </c>
      <c r="AE421" s="1" t="str">
        <f t="shared" si="558"/>
        <v>00</v>
      </c>
      <c r="AF421" s="1" t="str">
        <f t="shared" si="559"/>
        <v/>
      </c>
      <c r="AG421" s="1" t="str">
        <f t="shared" si="550"/>
        <v>000000</v>
      </c>
      <c r="AH421" s="1" t="str">
        <f t="shared" si="551"/>
        <v/>
      </c>
      <c r="AI421" s="1" t="str">
        <f t="shared" si="560"/>
        <v/>
      </c>
      <c r="AJ421" s="219"/>
      <c r="AK421" s="219"/>
      <c r="AM421" s="76"/>
      <c r="AN421" s="76"/>
      <c r="AO421" s="76"/>
      <c r="AP421" s="76"/>
      <c r="AR421" s="76"/>
      <c r="AS421" s="76"/>
      <c r="AT421" s="76"/>
      <c r="AU421" s="76"/>
    </row>
    <row r="422" spans="2:47" ht="19.5" thickBot="1">
      <c r="B422" s="210"/>
      <c r="C422" s="166"/>
      <c r="D422" s="172"/>
      <c r="E422" s="176"/>
      <c r="F422" s="173"/>
      <c r="G422" s="216"/>
      <c r="H422" s="217"/>
      <c r="I422" s="218"/>
      <c r="J422" s="172"/>
      <c r="K422" s="173"/>
      <c r="L422" s="172"/>
      <c r="M422" s="176"/>
      <c r="N422" s="173"/>
      <c r="O422" s="9" t="s">
        <v>155</v>
      </c>
      <c r="P422" s="111"/>
      <c r="Q422" s="30"/>
      <c r="R422" s="9" t="str">
        <f t="shared" si="556"/>
        <v/>
      </c>
      <c r="S422" s="30"/>
      <c r="T422" s="9" t="str">
        <f t="shared" si="557"/>
        <v/>
      </c>
      <c r="U422" s="82"/>
      <c r="V422" s="156"/>
      <c r="W422" s="157"/>
      <c r="AC422" s="91"/>
      <c r="AD422" s="1" t="str">
        <f>IF($P422="","0",VLOOKUP($P422,登録データ!$Q$4:$R$19,2,FALSE))</f>
        <v>0</v>
      </c>
      <c r="AE422" s="1" t="str">
        <f t="shared" si="558"/>
        <v>00</v>
      </c>
      <c r="AF422" s="1" t="str">
        <f t="shared" si="559"/>
        <v/>
      </c>
      <c r="AG422" s="1" t="str">
        <f t="shared" si="550"/>
        <v>000000</v>
      </c>
      <c r="AH422" s="1" t="str">
        <f t="shared" si="551"/>
        <v/>
      </c>
      <c r="AI422" s="1" t="str">
        <f t="shared" si="560"/>
        <v/>
      </c>
      <c r="AJ422" s="219"/>
      <c r="AK422" s="219"/>
      <c r="AM422" s="76"/>
      <c r="AN422" s="76"/>
      <c r="AO422" s="76"/>
      <c r="AP422" s="76"/>
      <c r="AR422" s="76"/>
      <c r="AS422" s="76"/>
      <c r="AT422" s="76"/>
      <c r="AU422" s="76"/>
    </row>
    <row r="423" spans="2:47" ht="19.5" thickTop="1">
      <c r="B423" s="209">
        <v>135</v>
      </c>
      <c r="C423" s="164"/>
      <c r="D423" s="168"/>
      <c r="E423" s="174"/>
      <c r="F423" s="169"/>
      <c r="G423" s="168"/>
      <c r="H423" s="174"/>
      <c r="I423" s="169"/>
      <c r="J423" s="168"/>
      <c r="K423" s="169"/>
      <c r="L423" s="168"/>
      <c r="M423" s="174"/>
      <c r="N423" s="169"/>
      <c r="O423" s="20" t="s">
        <v>153</v>
      </c>
      <c r="P423" s="54"/>
      <c r="Q423" s="29"/>
      <c r="R423" s="20" t="str">
        <f t="shared" si="556"/>
        <v/>
      </c>
      <c r="S423" s="29"/>
      <c r="T423" s="20" t="str">
        <f t="shared" si="557"/>
        <v/>
      </c>
      <c r="U423" s="81"/>
      <c r="V423" s="156"/>
      <c r="W423" s="157"/>
      <c r="AC423" s="91"/>
      <c r="AD423" s="1" t="str">
        <f>IF($P423="","0",VLOOKUP($P423,登録データ!$Q$4:$R$19,2,FALSE))</f>
        <v>0</v>
      </c>
      <c r="AE423" s="1" t="str">
        <f t="shared" si="558"/>
        <v>00</v>
      </c>
      <c r="AF423" s="1" t="str">
        <f t="shared" si="559"/>
        <v/>
      </c>
      <c r="AG423" s="1" t="str">
        <f t="shared" si="550"/>
        <v>000000</v>
      </c>
      <c r="AH423" s="1" t="str">
        <f t="shared" si="551"/>
        <v/>
      </c>
      <c r="AI423" s="1" t="str">
        <f t="shared" si="560"/>
        <v/>
      </c>
      <c r="AJ423" s="219" t="str">
        <f>IF($C423="","",IF($C423="@",0,IF(COUNTIF($C$21:$C$620,$C423)=1,0,1)))</f>
        <v/>
      </c>
      <c r="AK423" s="219" t="str">
        <f>IF($L423="","",IF(OR($L423="北海道",$L423="東京都",$L423="大阪府",$L423="京都府",RIGHT($L423,1)="県"),0,1))</f>
        <v/>
      </c>
      <c r="AM423" s="76" t="str">
        <f>IF(AN423="","",RANK(AN423,$AN$21:$AN$600,1))</f>
        <v/>
      </c>
      <c r="AN423" s="76" t="str">
        <f>IF(V423="","",C423)</f>
        <v/>
      </c>
      <c r="AO423" s="1" t="str">
        <f>IF(AP423="","",RANK(AP423,$AP$21:$AP$600,1))</f>
        <v/>
      </c>
      <c r="AP423" s="76" t="str">
        <f>IF(W423="","",C423)</f>
        <v/>
      </c>
      <c r="AR423" s="76" t="str">
        <f t="shared" ref="AR423" si="581">IF(C423="","",G425)</f>
        <v/>
      </c>
      <c r="AS423" s="76" t="str">
        <f t="shared" ref="AS423" si="582">RIGHT(C423,3)</f>
        <v/>
      </c>
      <c r="AT423" s="76" t="str">
        <f t="shared" ref="AT423" si="583">IF(C423="","",RIGHT("00"&amp;AS423,3))</f>
        <v/>
      </c>
      <c r="AU423" s="76" t="str">
        <f t="shared" ref="AU423" si="584">CONCATENATE(AR423,AT423)</f>
        <v/>
      </c>
    </row>
    <row r="424" spans="2:47">
      <c r="B424" s="125"/>
      <c r="C424" s="165"/>
      <c r="D424" s="170"/>
      <c r="E424" s="175"/>
      <c r="F424" s="171"/>
      <c r="G424" s="213"/>
      <c r="H424" s="214"/>
      <c r="I424" s="215"/>
      <c r="J424" s="170"/>
      <c r="K424" s="171"/>
      <c r="L424" s="170"/>
      <c r="M424" s="175"/>
      <c r="N424" s="171"/>
      <c r="O424" s="48" t="s">
        <v>154</v>
      </c>
      <c r="P424" s="27"/>
      <c r="Q424" s="45"/>
      <c r="R424" s="48" t="str">
        <f t="shared" si="556"/>
        <v/>
      </c>
      <c r="S424" s="45"/>
      <c r="T424" s="48" t="str">
        <f t="shared" si="557"/>
        <v/>
      </c>
      <c r="U424" s="73"/>
      <c r="V424" s="156"/>
      <c r="W424" s="157"/>
      <c r="AC424" s="91"/>
      <c r="AD424" s="1" t="str">
        <f>IF($P424="","0",VLOOKUP($P424,登録データ!$Q$4:$R$19,2,FALSE))</f>
        <v>0</v>
      </c>
      <c r="AE424" s="1" t="str">
        <f t="shared" si="558"/>
        <v>00</v>
      </c>
      <c r="AF424" s="1" t="str">
        <f t="shared" si="559"/>
        <v/>
      </c>
      <c r="AG424" s="1" t="str">
        <f t="shared" si="550"/>
        <v>000000</v>
      </c>
      <c r="AH424" s="1" t="str">
        <f t="shared" si="551"/>
        <v/>
      </c>
      <c r="AI424" s="1" t="str">
        <f t="shared" si="560"/>
        <v/>
      </c>
      <c r="AJ424" s="219"/>
      <c r="AK424" s="219"/>
      <c r="AM424" s="76"/>
      <c r="AN424" s="76"/>
      <c r="AO424" s="76"/>
      <c r="AP424" s="76"/>
      <c r="AR424" s="76"/>
      <c r="AS424" s="76"/>
      <c r="AT424" s="76"/>
      <c r="AU424" s="76"/>
    </row>
    <row r="425" spans="2:47" ht="19.5" thickBot="1">
      <c r="B425" s="210"/>
      <c r="C425" s="166"/>
      <c r="D425" s="172"/>
      <c r="E425" s="176"/>
      <c r="F425" s="173"/>
      <c r="G425" s="216"/>
      <c r="H425" s="217"/>
      <c r="I425" s="218"/>
      <c r="J425" s="172"/>
      <c r="K425" s="173"/>
      <c r="L425" s="172"/>
      <c r="M425" s="176"/>
      <c r="N425" s="173"/>
      <c r="O425" s="9" t="s">
        <v>155</v>
      </c>
      <c r="P425" s="111"/>
      <c r="Q425" s="30"/>
      <c r="R425" s="9" t="str">
        <f t="shared" si="556"/>
        <v/>
      </c>
      <c r="S425" s="30"/>
      <c r="T425" s="9" t="str">
        <f t="shared" si="557"/>
        <v/>
      </c>
      <c r="U425" s="82"/>
      <c r="V425" s="156"/>
      <c r="W425" s="157"/>
      <c r="AC425" s="91"/>
      <c r="AD425" s="1" t="str">
        <f>IF($P425="","0",VLOOKUP($P425,登録データ!$Q$4:$R$19,2,FALSE))</f>
        <v>0</v>
      </c>
      <c r="AE425" s="1" t="str">
        <f t="shared" si="558"/>
        <v>00</v>
      </c>
      <c r="AF425" s="1" t="str">
        <f t="shared" si="559"/>
        <v/>
      </c>
      <c r="AG425" s="1" t="str">
        <f t="shared" si="550"/>
        <v>000000</v>
      </c>
      <c r="AH425" s="1" t="str">
        <f t="shared" si="551"/>
        <v/>
      </c>
      <c r="AI425" s="1" t="str">
        <f t="shared" si="560"/>
        <v/>
      </c>
      <c r="AJ425" s="219"/>
      <c r="AK425" s="219"/>
      <c r="AM425" s="76"/>
      <c r="AN425" s="76"/>
      <c r="AO425" s="76"/>
      <c r="AP425" s="76"/>
      <c r="AR425" s="76"/>
      <c r="AS425" s="76"/>
      <c r="AT425" s="76"/>
      <c r="AU425" s="76"/>
    </row>
    <row r="426" spans="2:47" ht="19.5" thickTop="1">
      <c r="B426" s="209">
        <v>136</v>
      </c>
      <c r="C426" s="164"/>
      <c r="D426" s="168"/>
      <c r="E426" s="174"/>
      <c r="F426" s="169"/>
      <c r="G426" s="168"/>
      <c r="H426" s="174"/>
      <c r="I426" s="169"/>
      <c r="J426" s="168"/>
      <c r="K426" s="169"/>
      <c r="L426" s="168"/>
      <c r="M426" s="174"/>
      <c r="N426" s="169"/>
      <c r="O426" s="20" t="s">
        <v>153</v>
      </c>
      <c r="P426" s="54"/>
      <c r="Q426" s="29"/>
      <c r="R426" s="20" t="str">
        <f t="shared" si="556"/>
        <v/>
      </c>
      <c r="S426" s="29"/>
      <c r="T426" s="20" t="str">
        <f t="shared" si="557"/>
        <v/>
      </c>
      <c r="U426" s="81"/>
      <c r="V426" s="156"/>
      <c r="W426" s="157"/>
      <c r="AC426" s="91"/>
      <c r="AD426" s="1" t="str">
        <f>IF($P426="","0",VLOOKUP($P426,登録データ!$Q$4:$R$19,2,FALSE))</f>
        <v>0</v>
      </c>
      <c r="AE426" s="1" t="str">
        <f t="shared" si="558"/>
        <v>00</v>
      </c>
      <c r="AF426" s="1" t="str">
        <f t="shared" si="559"/>
        <v/>
      </c>
      <c r="AG426" s="1" t="str">
        <f t="shared" si="550"/>
        <v>000000</v>
      </c>
      <c r="AH426" s="1" t="str">
        <f t="shared" si="551"/>
        <v/>
      </c>
      <c r="AI426" s="1" t="str">
        <f t="shared" si="560"/>
        <v/>
      </c>
      <c r="AJ426" s="219" t="str">
        <f>IF($C426="","",IF($C426="@",0,IF(COUNTIF($C$21:$C$620,$C426)=1,0,1)))</f>
        <v/>
      </c>
      <c r="AK426" s="219" t="str">
        <f>IF($L426="","",IF(OR($L426="北海道",$L426="東京都",$L426="大阪府",$L426="京都府",RIGHT($L426,1)="県"),0,1))</f>
        <v/>
      </c>
      <c r="AM426" s="76" t="str">
        <f>IF(AN426="","",RANK(AN426,$AN$21:$AN$600,1))</f>
        <v/>
      </c>
      <c r="AN426" s="76" t="str">
        <f>IF(V426="","",C426)</f>
        <v/>
      </c>
      <c r="AO426" s="1" t="str">
        <f>IF(AP426="","",RANK(AP426,$AP$21:$AP$600,1))</f>
        <v/>
      </c>
      <c r="AP426" s="76" t="str">
        <f>IF(W426="","",C426)</f>
        <v/>
      </c>
      <c r="AR426" s="76" t="str">
        <f t="shared" ref="AR426" si="585">IF(C426="","",G428)</f>
        <v/>
      </c>
      <c r="AS426" s="76" t="str">
        <f t="shared" ref="AS426" si="586">RIGHT(C426,3)</f>
        <v/>
      </c>
      <c r="AT426" s="76" t="str">
        <f t="shared" ref="AT426" si="587">IF(C426="","",RIGHT("00"&amp;AS426,3))</f>
        <v/>
      </c>
      <c r="AU426" s="76" t="str">
        <f t="shared" ref="AU426" si="588">CONCATENATE(AR426,AT426)</f>
        <v/>
      </c>
    </row>
    <row r="427" spans="2:47">
      <c r="B427" s="125"/>
      <c r="C427" s="165"/>
      <c r="D427" s="170"/>
      <c r="E427" s="175"/>
      <c r="F427" s="171"/>
      <c r="G427" s="213"/>
      <c r="H427" s="214"/>
      <c r="I427" s="215"/>
      <c r="J427" s="170"/>
      <c r="K427" s="171"/>
      <c r="L427" s="170"/>
      <c r="M427" s="175"/>
      <c r="N427" s="171"/>
      <c r="O427" s="48" t="s">
        <v>154</v>
      </c>
      <c r="P427" s="27"/>
      <c r="Q427" s="45"/>
      <c r="R427" s="48" t="str">
        <f t="shared" si="556"/>
        <v/>
      </c>
      <c r="S427" s="45"/>
      <c r="T427" s="48" t="str">
        <f t="shared" si="557"/>
        <v/>
      </c>
      <c r="U427" s="73"/>
      <c r="V427" s="156"/>
      <c r="W427" s="157"/>
      <c r="AC427" s="91"/>
      <c r="AD427" s="1" t="str">
        <f>IF($P427="","0",VLOOKUP($P427,登録データ!$Q$4:$R$19,2,FALSE))</f>
        <v>0</v>
      </c>
      <c r="AE427" s="1" t="str">
        <f t="shared" si="558"/>
        <v>00</v>
      </c>
      <c r="AF427" s="1" t="str">
        <f t="shared" si="559"/>
        <v/>
      </c>
      <c r="AG427" s="1" t="str">
        <f t="shared" si="550"/>
        <v>000000</v>
      </c>
      <c r="AH427" s="1" t="str">
        <f t="shared" si="551"/>
        <v/>
      </c>
      <c r="AI427" s="1" t="str">
        <f t="shared" si="560"/>
        <v/>
      </c>
      <c r="AJ427" s="219"/>
      <c r="AK427" s="219"/>
      <c r="AM427" s="76"/>
      <c r="AN427" s="76"/>
      <c r="AO427" s="76"/>
      <c r="AP427" s="76"/>
      <c r="AR427" s="76"/>
      <c r="AS427" s="76"/>
      <c r="AT427" s="76"/>
      <c r="AU427" s="76"/>
    </row>
    <row r="428" spans="2:47" ht="19.5" thickBot="1">
      <c r="B428" s="210"/>
      <c r="C428" s="166"/>
      <c r="D428" s="172"/>
      <c r="E428" s="176"/>
      <c r="F428" s="173"/>
      <c r="G428" s="216"/>
      <c r="H428" s="217"/>
      <c r="I428" s="218"/>
      <c r="J428" s="172"/>
      <c r="K428" s="173"/>
      <c r="L428" s="172"/>
      <c r="M428" s="176"/>
      <c r="N428" s="173"/>
      <c r="O428" s="9" t="s">
        <v>155</v>
      </c>
      <c r="P428" s="111"/>
      <c r="Q428" s="30"/>
      <c r="R428" s="9" t="str">
        <f t="shared" si="556"/>
        <v/>
      </c>
      <c r="S428" s="30"/>
      <c r="T428" s="9" t="str">
        <f t="shared" si="557"/>
        <v/>
      </c>
      <c r="U428" s="82"/>
      <c r="V428" s="156"/>
      <c r="W428" s="157"/>
      <c r="AC428" s="91"/>
      <c r="AD428" s="1" t="str">
        <f>IF($P428="","0",VLOOKUP($P428,登録データ!$Q$4:$R$19,2,FALSE))</f>
        <v>0</v>
      </c>
      <c r="AE428" s="1" t="str">
        <f t="shared" si="558"/>
        <v>00</v>
      </c>
      <c r="AF428" s="1" t="str">
        <f t="shared" si="559"/>
        <v/>
      </c>
      <c r="AG428" s="1" t="str">
        <f t="shared" si="550"/>
        <v>000000</v>
      </c>
      <c r="AH428" s="1" t="str">
        <f t="shared" si="551"/>
        <v/>
      </c>
      <c r="AI428" s="1" t="str">
        <f t="shared" si="560"/>
        <v/>
      </c>
      <c r="AJ428" s="219"/>
      <c r="AK428" s="219"/>
      <c r="AM428" s="76"/>
      <c r="AN428" s="76"/>
      <c r="AO428" s="76"/>
      <c r="AP428" s="76"/>
      <c r="AR428" s="76"/>
      <c r="AS428" s="76"/>
      <c r="AT428" s="76"/>
      <c r="AU428" s="76"/>
    </row>
    <row r="429" spans="2:47" ht="19.5" thickTop="1">
      <c r="B429" s="209">
        <v>137</v>
      </c>
      <c r="C429" s="164"/>
      <c r="D429" s="168"/>
      <c r="E429" s="174"/>
      <c r="F429" s="169"/>
      <c r="G429" s="168"/>
      <c r="H429" s="174"/>
      <c r="I429" s="169"/>
      <c r="J429" s="168"/>
      <c r="K429" s="169"/>
      <c r="L429" s="168"/>
      <c r="M429" s="174"/>
      <c r="N429" s="169"/>
      <c r="O429" s="20" t="s">
        <v>153</v>
      </c>
      <c r="P429" s="54"/>
      <c r="Q429" s="29"/>
      <c r="R429" s="20" t="str">
        <f t="shared" si="556"/>
        <v/>
      </c>
      <c r="S429" s="29"/>
      <c r="T429" s="20" t="str">
        <f t="shared" si="557"/>
        <v/>
      </c>
      <c r="U429" s="81"/>
      <c r="V429" s="156"/>
      <c r="W429" s="157"/>
      <c r="AC429" s="91"/>
      <c r="AD429" s="1" t="str">
        <f>IF($P429="","0",VLOOKUP($P429,登録データ!$Q$4:$R$19,2,FALSE))</f>
        <v>0</v>
      </c>
      <c r="AE429" s="1" t="str">
        <f t="shared" si="558"/>
        <v>00</v>
      </c>
      <c r="AF429" s="1" t="str">
        <f t="shared" si="559"/>
        <v/>
      </c>
      <c r="AG429" s="1" t="str">
        <f t="shared" si="550"/>
        <v>000000</v>
      </c>
      <c r="AH429" s="1" t="str">
        <f t="shared" si="551"/>
        <v/>
      </c>
      <c r="AI429" s="1" t="str">
        <f t="shared" si="560"/>
        <v/>
      </c>
      <c r="AJ429" s="219" t="str">
        <f>IF($C429="","",IF($C429="@",0,IF(COUNTIF($C$21:$C$620,$C429)=1,0,1)))</f>
        <v/>
      </c>
      <c r="AK429" s="219" t="str">
        <f>IF($L429="","",IF(OR($L429="北海道",$L429="東京都",$L429="大阪府",$L429="京都府",RIGHT($L429,1)="県"),0,1))</f>
        <v/>
      </c>
      <c r="AM429" s="76" t="str">
        <f>IF(AN429="","",RANK(AN429,$AN$21:$AN$600,1))</f>
        <v/>
      </c>
      <c r="AN429" s="76" t="str">
        <f>IF(V429="","",C429)</f>
        <v/>
      </c>
      <c r="AO429" s="1" t="str">
        <f>IF(AP429="","",RANK(AP429,$AP$21:$AP$600,1))</f>
        <v/>
      </c>
      <c r="AP429" s="76" t="str">
        <f>IF(W429="","",C429)</f>
        <v/>
      </c>
      <c r="AR429" s="76" t="str">
        <f t="shared" ref="AR429" si="589">IF(C429="","",G431)</f>
        <v/>
      </c>
      <c r="AS429" s="76" t="str">
        <f t="shared" ref="AS429" si="590">RIGHT(C429,3)</f>
        <v/>
      </c>
      <c r="AT429" s="76" t="str">
        <f t="shared" ref="AT429" si="591">IF(C429="","",RIGHT("00"&amp;AS429,3))</f>
        <v/>
      </c>
      <c r="AU429" s="76" t="str">
        <f t="shared" ref="AU429" si="592">CONCATENATE(AR429,AT429)</f>
        <v/>
      </c>
    </row>
    <row r="430" spans="2:47">
      <c r="B430" s="125"/>
      <c r="C430" s="165"/>
      <c r="D430" s="170"/>
      <c r="E430" s="175"/>
      <c r="F430" s="171"/>
      <c r="G430" s="213"/>
      <c r="H430" s="214"/>
      <c r="I430" s="215"/>
      <c r="J430" s="170"/>
      <c r="K430" s="171"/>
      <c r="L430" s="170"/>
      <c r="M430" s="175"/>
      <c r="N430" s="171"/>
      <c r="O430" s="48" t="s">
        <v>154</v>
      </c>
      <c r="P430" s="27"/>
      <c r="Q430" s="45"/>
      <c r="R430" s="48" t="str">
        <f t="shared" si="556"/>
        <v/>
      </c>
      <c r="S430" s="45"/>
      <c r="T430" s="48" t="str">
        <f t="shared" si="557"/>
        <v/>
      </c>
      <c r="U430" s="73"/>
      <c r="V430" s="156"/>
      <c r="W430" s="157"/>
      <c r="AC430" s="91"/>
      <c r="AD430" s="1" t="str">
        <f>IF($P430="","0",VLOOKUP($P430,登録データ!$Q$4:$R$19,2,FALSE))</f>
        <v>0</v>
      </c>
      <c r="AE430" s="1" t="str">
        <f t="shared" si="558"/>
        <v>00</v>
      </c>
      <c r="AF430" s="1" t="str">
        <f t="shared" si="559"/>
        <v/>
      </c>
      <c r="AG430" s="1" t="str">
        <f t="shared" si="550"/>
        <v>000000</v>
      </c>
      <c r="AH430" s="1" t="str">
        <f t="shared" si="551"/>
        <v/>
      </c>
      <c r="AI430" s="1" t="str">
        <f t="shared" si="560"/>
        <v/>
      </c>
      <c r="AJ430" s="219"/>
      <c r="AK430" s="219"/>
      <c r="AM430" s="76"/>
      <c r="AN430" s="76"/>
      <c r="AO430" s="76"/>
      <c r="AP430" s="76"/>
      <c r="AR430" s="76"/>
      <c r="AS430" s="76"/>
      <c r="AT430" s="76"/>
      <c r="AU430" s="76"/>
    </row>
    <row r="431" spans="2:47" ht="19.5" thickBot="1">
      <c r="B431" s="210"/>
      <c r="C431" s="166"/>
      <c r="D431" s="172"/>
      <c r="E431" s="176"/>
      <c r="F431" s="173"/>
      <c r="G431" s="216"/>
      <c r="H431" s="217"/>
      <c r="I431" s="218"/>
      <c r="J431" s="172"/>
      <c r="K431" s="173"/>
      <c r="L431" s="172"/>
      <c r="M431" s="176"/>
      <c r="N431" s="173"/>
      <c r="O431" s="9" t="s">
        <v>155</v>
      </c>
      <c r="P431" s="111"/>
      <c r="Q431" s="30"/>
      <c r="R431" s="9" t="str">
        <f t="shared" si="556"/>
        <v/>
      </c>
      <c r="S431" s="30"/>
      <c r="T431" s="9" t="str">
        <f t="shared" si="557"/>
        <v/>
      </c>
      <c r="U431" s="82"/>
      <c r="V431" s="156"/>
      <c r="W431" s="157"/>
      <c r="AC431" s="91"/>
      <c r="AD431" s="1" t="str">
        <f>IF($P431="","0",VLOOKUP($P431,登録データ!$Q$4:$R$19,2,FALSE))</f>
        <v>0</v>
      </c>
      <c r="AE431" s="1" t="str">
        <f t="shared" si="558"/>
        <v>00</v>
      </c>
      <c r="AF431" s="1" t="str">
        <f t="shared" si="559"/>
        <v/>
      </c>
      <c r="AG431" s="1" t="str">
        <f t="shared" si="550"/>
        <v>000000</v>
      </c>
      <c r="AH431" s="1" t="str">
        <f t="shared" si="551"/>
        <v/>
      </c>
      <c r="AI431" s="1" t="str">
        <f t="shared" si="560"/>
        <v/>
      </c>
      <c r="AJ431" s="219"/>
      <c r="AK431" s="219"/>
      <c r="AM431" s="76"/>
      <c r="AN431" s="76"/>
      <c r="AO431" s="76"/>
      <c r="AP431" s="76"/>
      <c r="AR431" s="76"/>
      <c r="AS431" s="76"/>
      <c r="AT431" s="76"/>
      <c r="AU431" s="76"/>
    </row>
    <row r="432" spans="2:47" ht="19.5" thickTop="1">
      <c r="B432" s="209">
        <v>138</v>
      </c>
      <c r="C432" s="164"/>
      <c r="D432" s="168"/>
      <c r="E432" s="174"/>
      <c r="F432" s="169"/>
      <c r="G432" s="168"/>
      <c r="H432" s="174"/>
      <c r="I432" s="169"/>
      <c r="J432" s="168"/>
      <c r="K432" s="169"/>
      <c r="L432" s="168"/>
      <c r="M432" s="174"/>
      <c r="N432" s="169"/>
      <c r="O432" s="20" t="s">
        <v>153</v>
      </c>
      <c r="P432" s="54"/>
      <c r="Q432" s="29"/>
      <c r="R432" s="20" t="str">
        <f t="shared" si="556"/>
        <v/>
      </c>
      <c r="S432" s="29"/>
      <c r="T432" s="20" t="str">
        <f t="shared" si="557"/>
        <v/>
      </c>
      <c r="U432" s="81"/>
      <c r="V432" s="156"/>
      <c r="W432" s="157"/>
      <c r="AC432" s="91"/>
      <c r="AD432" s="1" t="str">
        <f>IF($P432="","0",VLOOKUP($P432,登録データ!$Q$4:$R$19,2,FALSE))</f>
        <v>0</v>
      </c>
      <c r="AE432" s="1" t="str">
        <f t="shared" si="558"/>
        <v>00</v>
      </c>
      <c r="AF432" s="1" t="str">
        <f t="shared" si="559"/>
        <v/>
      </c>
      <c r="AG432" s="1" t="str">
        <f t="shared" si="550"/>
        <v>000000</v>
      </c>
      <c r="AH432" s="1" t="str">
        <f t="shared" si="551"/>
        <v/>
      </c>
      <c r="AI432" s="1" t="str">
        <f t="shared" si="560"/>
        <v/>
      </c>
      <c r="AJ432" s="219" t="str">
        <f>IF($C432="","",IF($C432="@",0,IF(COUNTIF($C$21:$C$620,$C432)=1,0,1)))</f>
        <v/>
      </c>
      <c r="AK432" s="219" t="str">
        <f>IF($L432="","",IF(OR($L432="北海道",$L432="東京都",$L432="大阪府",$L432="京都府",RIGHT($L432,1)="県"),0,1))</f>
        <v/>
      </c>
      <c r="AM432" s="76" t="str">
        <f>IF(AN432="","",RANK(AN432,$AN$21:$AN$600,1))</f>
        <v/>
      </c>
      <c r="AN432" s="76" t="str">
        <f>IF(V432="","",C432)</f>
        <v/>
      </c>
      <c r="AO432" s="1" t="str">
        <f>IF(AP432="","",RANK(AP432,$AP$21:$AP$600,1))</f>
        <v/>
      </c>
      <c r="AP432" s="76" t="str">
        <f>IF(W432="","",C432)</f>
        <v/>
      </c>
      <c r="AR432" s="76" t="str">
        <f t="shared" ref="AR432" si="593">IF(C432="","",G434)</f>
        <v/>
      </c>
      <c r="AS432" s="76" t="str">
        <f t="shared" ref="AS432" si="594">RIGHT(C432,3)</f>
        <v/>
      </c>
      <c r="AT432" s="76" t="str">
        <f t="shared" ref="AT432" si="595">IF(C432="","",RIGHT("00"&amp;AS432,3))</f>
        <v/>
      </c>
      <c r="AU432" s="76" t="str">
        <f t="shared" ref="AU432" si="596">CONCATENATE(AR432,AT432)</f>
        <v/>
      </c>
    </row>
    <row r="433" spans="2:47">
      <c r="B433" s="125"/>
      <c r="C433" s="165"/>
      <c r="D433" s="170"/>
      <c r="E433" s="175"/>
      <c r="F433" s="171"/>
      <c r="G433" s="213"/>
      <c r="H433" s="214"/>
      <c r="I433" s="215"/>
      <c r="J433" s="170"/>
      <c r="K433" s="171"/>
      <c r="L433" s="170"/>
      <c r="M433" s="175"/>
      <c r="N433" s="171"/>
      <c r="O433" s="48" t="s">
        <v>154</v>
      </c>
      <c r="P433" s="27"/>
      <c r="Q433" s="45"/>
      <c r="R433" s="48" t="str">
        <f t="shared" si="556"/>
        <v/>
      </c>
      <c r="S433" s="45"/>
      <c r="T433" s="48" t="str">
        <f t="shared" si="557"/>
        <v/>
      </c>
      <c r="U433" s="73"/>
      <c r="V433" s="156"/>
      <c r="W433" s="157"/>
      <c r="AC433" s="91"/>
      <c r="AD433" s="1" t="str">
        <f>IF($P433="","0",VLOOKUP($P433,登録データ!$Q$4:$R$19,2,FALSE))</f>
        <v>0</v>
      </c>
      <c r="AE433" s="1" t="str">
        <f t="shared" si="558"/>
        <v>00</v>
      </c>
      <c r="AF433" s="1" t="str">
        <f t="shared" si="559"/>
        <v/>
      </c>
      <c r="AG433" s="1" t="str">
        <f t="shared" si="550"/>
        <v>000000</v>
      </c>
      <c r="AH433" s="1" t="str">
        <f t="shared" si="551"/>
        <v/>
      </c>
      <c r="AI433" s="1" t="str">
        <f t="shared" si="560"/>
        <v/>
      </c>
      <c r="AJ433" s="219"/>
      <c r="AK433" s="219"/>
      <c r="AM433" s="76"/>
      <c r="AN433" s="76"/>
      <c r="AO433" s="76"/>
      <c r="AP433" s="76"/>
      <c r="AR433" s="76"/>
      <c r="AS433" s="76"/>
      <c r="AT433" s="76"/>
      <c r="AU433" s="76"/>
    </row>
    <row r="434" spans="2:47" ht="19.5" thickBot="1">
      <c r="B434" s="210"/>
      <c r="C434" s="166"/>
      <c r="D434" s="172"/>
      <c r="E434" s="176"/>
      <c r="F434" s="173"/>
      <c r="G434" s="216"/>
      <c r="H434" s="217"/>
      <c r="I434" s="218"/>
      <c r="J434" s="172"/>
      <c r="K434" s="173"/>
      <c r="L434" s="172"/>
      <c r="M434" s="176"/>
      <c r="N434" s="173"/>
      <c r="O434" s="9" t="s">
        <v>155</v>
      </c>
      <c r="P434" s="111"/>
      <c r="Q434" s="30"/>
      <c r="R434" s="9" t="str">
        <f t="shared" si="556"/>
        <v/>
      </c>
      <c r="S434" s="30"/>
      <c r="T434" s="9" t="str">
        <f t="shared" si="557"/>
        <v/>
      </c>
      <c r="U434" s="82"/>
      <c r="V434" s="156"/>
      <c r="W434" s="157"/>
      <c r="AC434" s="91"/>
      <c r="AD434" s="1" t="str">
        <f>IF($P434="","0",VLOOKUP($P434,登録データ!$Q$4:$R$19,2,FALSE))</f>
        <v>0</v>
      </c>
      <c r="AE434" s="1" t="str">
        <f t="shared" si="558"/>
        <v>00</v>
      </c>
      <c r="AF434" s="1" t="str">
        <f t="shared" si="559"/>
        <v/>
      </c>
      <c r="AG434" s="1" t="str">
        <f t="shared" si="550"/>
        <v>000000</v>
      </c>
      <c r="AH434" s="1" t="str">
        <f t="shared" si="551"/>
        <v/>
      </c>
      <c r="AI434" s="1" t="str">
        <f t="shared" si="560"/>
        <v/>
      </c>
      <c r="AJ434" s="219"/>
      <c r="AK434" s="219"/>
      <c r="AM434" s="76"/>
      <c r="AN434" s="76"/>
      <c r="AO434" s="76"/>
      <c r="AP434" s="76"/>
      <c r="AR434" s="76"/>
      <c r="AS434" s="76"/>
      <c r="AT434" s="76"/>
      <c r="AU434" s="76"/>
    </row>
    <row r="435" spans="2:47" ht="19.5" thickTop="1">
      <c r="B435" s="209">
        <v>139</v>
      </c>
      <c r="C435" s="164"/>
      <c r="D435" s="168"/>
      <c r="E435" s="174"/>
      <c r="F435" s="169"/>
      <c r="G435" s="168"/>
      <c r="H435" s="174"/>
      <c r="I435" s="169"/>
      <c r="J435" s="168"/>
      <c r="K435" s="169"/>
      <c r="L435" s="168"/>
      <c r="M435" s="174"/>
      <c r="N435" s="169"/>
      <c r="O435" s="20" t="s">
        <v>153</v>
      </c>
      <c r="P435" s="54"/>
      <c r="Q435" s="29"/>
      <c r="R435" s="20" t="str">
        <f t="shared" si="556"/>
        <v/>
      </c>
      <c r="S435" s="29"/>
      <c r="T435" s="20" t="str">
        <f t="shared" si="557"/>
        <v/>
      </c>
      <c r="U435" s="81"/>
      <c r="V435" s="156"/>
      <c r="W435" s="157"/>
      <c r="AC435" s="91"/>
      <c r="AD435" s="1" t="str">
        <f>IF($P435="","0",VLOOKUP($P435,登録データ!$Q$4:$R$19,2,FALSE))</f>
        <v>0</v>
      </c>
      <c r="AE435" s="1" t="str">
        <f t="shared" si="558"/>
        <v>00</v>
      </c>
      <c r="AF435" s="1" t="str">
        <f t="shared" si="559"/>
        <v/>
      </c>
      <c r="AG435" s="1" t="str">
        <f t="shared" si="550"/>
        <v>000000</v>
      </c>
      <c r="AH435" s="1" t="str">
        <f t="shared" si="551"/>
        <v/>
      </c>
      <c r="AI435" s="1" t="str">
        <f t="shared" si="560"/>
        <v/>
      </c>
      <c r="AJ435" s="219" t="str">
        <f>IF($C435="","",IF($C435="@",0,IF(COUNTIF($C$21:$C$620,$C435)=1,0,1)))</f>
        <v/>
      </c>
      <c r="AK435" s="219" t="str">
        <f>IF($L435="","",IF(OR($L435="北海道",$L435="東京都",$L435="大阪府",$L435="京都府",RIGHT($L435,1)="県"),0,1))</f>
        <v/>
      </c>
      <c r="AM435" s="76" t="str">
        <f>IF(AN435="","",RANK(AN435,$AN$21:$AN$600,1))</f>
        <v/>
      </c>
      <c r="AN435" s="76" t="str">
        <f>IF(V435="","",C435)</f>
        <v/>
      </c>
      <c r="AO435" s="1" t="str">
        <f>IF(AP435="","",RANK(AP435,$AP$21:$AP$600,1))</f>
        <v/>
      </c>
      <c r="AP435" s="76" t="str">
        <f>IF(W435="","",C435)</f>
        <v/>
      </c>
      <c r="AR435" s="76" t="str">
        <f t="shared" ref="AR435" si="597">IF(C435="","",G437)</f>
        <v/>
      </c>
      <c r="AS435" s="76" t="str">
        <f t="shared" ref="AS435" si="598">RIGHT(C435,3)</f>
        <v/>
      </c>
      <c r="AT435" s="76" t="str">
        <f t="shared" ref="AT435" si="599">IF(C435="","",RIGHT("00"&amp;AS435,3))</f>
        <v/>
      </c>
      <c r="AU435" s="76" t="str">
        <f t="shared" ref="AU435" si="600">CONCATENATE(AR435,AT435)</f>
        <v/>
      </c>
    </row>
    <row r="436" spans="2:47">
      <c r="B436" s="125"/>
      <c r="C436" s="165"/>
      <c r="D436" s="170"/>
      <c r="E436" s="175"/>
      <c r="F436" s="171"/>
      <c r="G436" s="213"/>
      <c r="H436" s="214"/>
      <c r="I436" s="215"/>
      <c r="J436" s="170"/>
      <c r="K436" s="171"/>
      <c r="L436" s="170"/>
      <c r="M436" s="175"/>
      <c r="N436" s="171"/>
      <c r="O436" s="48" t="s">
        <v>154</v>
      </c>
      <c r="P436" s="27"/>
      <c r="Q436" s="45"/>
      <c r="R436" s="48" t="str">
        <f t="shared" si="556"/>
        <v/>
      </c>
      <c r="S436" s="45"/>
      <c r="T436" s="48" t="str">
        <f t="shared" si="557"/>
        <v/>
      </c>
      <c r="U436" s="73"/>
      <c r="V436" s="156"/>
      <c r="W436" s="157"/>
      <c r="AC436" s="91"/>
      <c r="AD436" s="1" t="str">
        <f>IF($P436="","0",VLOOKUP($P436,登録データ!$Q$4:$R$19,2,FALSE))</f>
        <v>0</v>
      </c>
      <c r="AE436" s="1" t="str">
        <f t="shared" si="558"/>
        <v>00</v>
      </c>
      <c r="AF436" s="1" t="str">
        <f t="shared" si="559"/>
        <v/>
      </c>
      <c r="AG436" s="1" t="str">
        <f t="shared" si="550"/>
        <v>000000</v>
      </c>
      <c r="AH436" s="1" t="str">
        <f t="shared" si="551"/>
        <v/>
      </c>
      <c r="AI436" s="1" t="str">
        <f t="shared" si="560"/>
        <v/>
      </c>
      <c r="AJ436" s="219"/>
      <c r="AK436" s="219"/>
      <c r="AM436" s="76"/>
      <c r="AN436" s="76"/>
      <c r="AO436" s="76"/>
      <c r="AP436" s="76"/>
      <c r="AR436" s="76"/>
      <c r="AS436" s="76"/>
      <c r="AT436" s="76"/>
      <c r="AU436" s="76"/>
    </row>
    <row r="437" spans="2:47" ht="19.5" thickBot="1">
      <c r="B437" s="210"/>
      <c r="C437" s="166"/>
      <c r="D437" s="172"/>
      <c r="E437" s="176"/>
      <c r="F437" s="173"/>
      <c r="G437" s="216"/>
      <c r="H437" s="217"/>
      <c r="I437" s="218"/>
      <c r="J437" s="172"/>
      <c r="K437" s="173"/>
      <c r="L437" s="172"/>
      <c r="M437" s="176"/>
      <c r="N437" s="173"/>
      <c r="O437" s="9" t="s">
        <v>155</v>
      </c>
      <c r="P437" s="111"/>
      <c r="Q437" s="30"/>
      <c r="R437" s="9" t="str">
        <f t="shared" si="556"/>
        <v/>
      </c>
      <c r="S437" s="30"/>
      <c r="T437" s="9" t="str">
        <f t="shared" si="557"/>
        <v/>
      </c>
      <c r="U437" s="82"/>
      <c r="V437" s="156"/>
      <c r="W437" s="157"/>
      <c r="AC437" s="91"/>
      <c r="AD437" s="1" t="str">
        <f>IF($P437="","0",VLOOKUP($P437,登録データ!$Q$4:$R$19,2,FALSE))</f>
        <v>0</v>
      </c>
      <c r="AE437" s="1" t="str">
        <f t="shared" si="558"/>
        <v>00</v>
      </c>
      <c r="AF437" s="1" t="str">
        <f t="shared" si="559"/>
        <v/>
      </c>
      <c r="AG437" s="1" t="str">
        <f t="shared" si="550"/>
        <v>000000</v>
      </c>
      <c r="AH437" s="1" t="str">
        <f t="shared" si="551"/>
        <v/>
      </c>
      <c r="AI437" s="1" t="str">
        <f t="shared" si="560"/>
        <v/>
      </c>
      <c r="AJ437" s="219"/>
      <c r="AK437" s="219"/>
      <c r="AM437" s="76"/>
      <c r="AN437" s="76"/>
      <c r="AO437" s="76"/>
      <c r="AP437" s="76"/>
      <c r="AR437" s="76"/>
      <c r="AS437" s="76"/>
      <c r="AT437" s="76"/>
      <c r="AU437" s="76"/>
    </row>
    <row r="438" spans="2:47" ht="19.5" thickTop="1">
      <c r="B438" s="209">
        <v>140</v>
      </c>
      <c r="C438" s="164"/>
      <c r="D438" s="168"/>
      <c r="E438" s="174"/>
      <c r="F438" s="169"/>
      <c r="G438" s="168"/>
      <c r="H438" s="174"/>
      <c r="I438" s="169"/>
      <c r="J438" s="168"/>
      <c r="K438" s="169"/>
      <c r="L438" s="168"/>
      <c r="M438" s="174"/>
      <c r="N438" s="169"/>
      <c r="O438" s="20" t="s">
        <v>153</v>
      </c>
      <c r="P438" s="54"/>
      <c r="Q438" s="29"/>
      <c r="R438" s="20" t="str">
        <f t="shared" si="556"/>
        <v/>
      </c>
      <c r="S438" s="29"/>
      <c r="T438" s="20" t="str">
        <f t="shared" si="557"/>
        <v/>
      </c>
      <c r="U438" s="81"/>
      <c r="V438" s="156"/>
      <c r="W438" s="157"/>
      <c r="AC438" s="91"/>
      <c r="AD438" s="1" t="str">
        <f>IF($P438="","0",VLOOKUP($P438,登録データ!$Q$4:$R$19,2,FALSE))</f>
        <v>0</v>
      </c>
      <c r="AE438" s="1" t="str">
        <f t="shared" si="558"/>
        <v>00</v>
      </c>
      <c r="AF438" s="1" t="str">
        <f t="shared" si="559"/>
        <v/>
      </c>
      <c r="AG438" s="1" t="str">
        <f t="shared" si="550"/>
        <v>000000</v>
      </c>
      <c r="AH438" s="1" t="str">
        <f t="shared" si="551"/>
        <v/>
      </c>
      <c r="AI438" s="1" t="str">
        <f t="shared" si="560"/>
        <v/>
      </c>
      <c r="AJ438" s="219" t="str">
        <f>IF($C438="","",IF($C438="@",0,IF(COUNTIF($C$21:$C$620,$C438)=1,0,1)))</f>
        <v/>
      </c>
      <c r="AK438" s="219" t="str">
        <f>IF($L438="","",IF(OR($L438="北海道",$L438="東京都",$L438="大阪府",$L438="京都府",RIGHT($L438,1)="県"),0,1))</f>
        <v/>
      </c>
      <c r="AM438" s="76" t="str">
        <f>IF(AN438="","",RANK(AN438,$AN$21:$AN$600,1))</f>
        <v/>
      </c>
      <c r="AN438" s="76" t="str">
        <f>IF(V438="","",C438)</f>
        <v/>
      </c>
      <c r="AO438" s="1" t="str">
        <f>IF(AP438="","",RANK(AP438,$AP$21:$AP$600,1))</f>
        <v/>
      </c>
      <c r="AP438" s="76" t="str">
        <f>IF(W438="","",C438)</f>
        <v/>
      </c>
      <c r="AR438" s="76" t="str">
        <f t="shared" ref="AR438" si="601">IF(C438="","",G440)</f>
        <v/>
      </c>
      <c r="AS438" s="76" t="str">
        <f t="shared" ref="AS438" si="602">RIGHT(C438,3)</f>
        <v/>
      </c>
      <c r="AT438" s="76" t="str">
        <f t="shared" ref="AT438" si="603">IF(C438="","",RIGHT("00"&amp;AS438,3))</f>
        <v/>
      </c>
      <c r="AU438" s="76" t="str">
        <f t="shared" ref="AU438" si="604">CONCATENATE(AR438,AT438)</f>
        <v/>
      </c>
    </row>
    <row r="439" spans="2:47">
      <c r="B439" s="125"/>
      <c r="C439" s="165"/>
      <c r="D439" s="170"/>
      <c r="E439" s="175"/>
      <c r="F439" s="171"/>
      <c r="G439" s="213"/>
      <c r="H439" s="214"/>
      <c r="I439" s="215"/>
      <c r="J439" s="170"/>
      <c r="K439" s="171"/>
      <c r="L439" s="170"/>
      <c r="M439" s="175"/>
      <c r="N439" s="171"/>
      <c r="O439" s="48" t="s">
        <v>154</v>
      </c>
      <c r="P439" s="27"/>
      <c r="Q439" s="45"/>
      <c r="R439" s="48" t="str">
        <f t="shared" si="556"/>
        <v/>
      </c>
      <c r="S439" s="45"/>
      <c r="T439" s="48" t="str">
        <f t="shared" si="557"/>
        <v/>
      </c>
      <c r="U439" s="73"/>
      <c r="V439" s="156"/>
      <c r="W439" s="157"/>
      <c r="AC439" s="91"/>
      <c r="AD439" s="1" t="str">
        <f>IF($P439="","0",VLOOKUP($P439,登録データ!$Q$4:$R$19,2,FALSE))</f>
        <v>0</v>
      </c>
      <c r="AE439" s="1" t="str">
        <f t="shared" si="558"/>
        <v>00</v>
      </c>
      <c r="AF439" s="1" t="str">
        <f t="shared" si="559"/>
        <v/>
      </c>
      <c r="AG439" s="1" t="str">
        <f t="shared" si="550"/>
        <v>000000</v>
      </c>
      <c r="AH439" s="1" t="str">
        <f t="shared" si="551"/>
        <v/>
      </c>
      <c r="AI439" s="1" t="str">
        <f t="shared" si="560"/>
        <v/>
      </c>
      <c r="AJ439" s="219"/>
      <c r="AK439" s="219"/>
      <c r="AM439" s="76"/>
      <c r="AN439" s="76"/>
      <c r="AO439" s="76"/>
      <c r="AP439" s="76"/>
      <c r="AR439" s="76"/>
      <c r="AS439" s="76"/>
      <c r="AT439" s="76"/>
      <c r="AU439" s="76"/>
    </row>
    <row r="440" spans="2:47" ht="19.5" thickBot="1">
      <c r="B440" s="210"/>
      <c r="C440" s="166"/>
      <c r="D440" s="172"/>
      <c r="E440" s="176"/>
      <c r="F440" s="173"/>
      <c r="G440" s="216"/>
      <c r="H440" s="217"/>
      <c r="I440" s="218"/>
      <c r="J440" s="172"/>
      <c r="K440" s="173"/>
      <c r="L440" s="172"/>
      <c r="M440" s="176"/>
      <c r="N440" s="173"/>
      <c r="O440" s="9" t="s">
        <v>155</v>
      </c>
      <c r="P440" s="111"/>
      <c r="Q440" s="30"/>
      <c r="R440" s="9" t="str">
        <f t="shared" si="556"/>
        <v/>
      </c>
      <c r="S440" s="30"/>
      <c r="T440" s="9" t="str">
        <f t="shared" si="557"/>
        <v/>
      </c>
      <c r="U440" s="82"/>
      <c r="V440" s="156"/>
      <c r="W440" s="157"/>
      <c r="AC440" s="91"/>
      <c r="AD440" s="1" t="str">
        <f>IF($P440="","0",VLOOKUP($P440,登録データ!$Q$4:$R$19,2,FALSE))</f>
        <v>0</v>
      </c>
      <c r="AE440" s="1" t="str">
        <f t="shared" si="558"/>
        <v>00</v>
      </c>
      <c r="AF440" s="1" t="str">
        <f t="shared" si="559"/>
        <v/>
      </c>
      <c r="AG440" s="1" t="str">
        <f t="shared" si="550"/>
        <v>000000</v>
      </c>
      <c r="AH440" s="1" t="str">
        <f t="shared" si="551"/>
        <v/>
      </c>
      <c r="AI440" s="1" t="str">
        <f t="shared" si="560"/>
        <v/>
      </c>
      <c r="AJ440" s="219"/>
      <c r="AK440" s="219"/>
      <c r="AM440" s="76"/>
      <c r="AN440" s="76"/>
      <c r="AO440" s="76"/>
      <c r="AP440" s="76"/>
      <c r="AR440" s="76"/>
      <c r="AS440" s="76"/>
      <c r="AT440" s="76"/>
      <c r="AU440" s="76"/>
    </row>
    <row r="441" spans="2:47" ht="19.5" thickTop="1">
      <c r="B441" s="209">
        <v>141</v>
      </c>
      <c r="C441" s="164"/>
      <c r="D441" s="168"/>
      <c r="E441" s="174"/>
      <c r="F441" s="169"/>
      <c r="G441" s="168"/>
      <c r="H441" s="174"/>
      <c r="I441" s="169"/>
      <c r="J441" s="168"/>
      <c r="K441" s="169"/>
      <c r="L441" s="168"/>
      <c r="M441" s="174"/>
      <c r="N441" s="169"/>
      <c r="O441" s="20" t="s">
        <v>153</v>
      </c>
      <c r="P441" s="54"/>
      <c r="Q441" s="29"/>
      <c r="R441" s="20" t="str">
        <f t="shared" si="556"/>
        <v/>
      </c>
      <c r="S441" s="29"/>
      <c r="T441" s="20" t="str">
        <f t="shared" si="557"/>
        <v/>
      </c>
      <c r="U441" s="81"/>
      <c r="V441" s="156"/>
      <c r="W441" s="157"/>
      <c r="AC441" s="91"/>
      <c r="AD441" s="1" t="str">
        <f>IF($P441="","0",VLOOKUP($P441,登録データ!$Q$4:$R$19,2,FALSE))</f>
        <v>0</v>
      </c>
      <c r="AE441" s="1" t="str">
        <f t="shared" si="558"/>
        <v>00</v>
      </c>
      <c r="AF441" s="1" t="str">
        <f t="shared" si="559"/>
        <v/>
      </c>
      <c r="AG441" s="1" t="str">
        <f t="shared" si="550"/>
        <v>000000</v>
      </c>
      <c r="AH441" s="1" t="str">
        <f t="shared" si="551"/>
        <v/>
      </c>
      <c r="AI441" s="1" t="str">
        <f t="shared" si="560"/>
        <v/>
      </c>
      <c r="AJ441" s="219" t="str">
        <f>IF($C441="","",IF($C441="@",0,IF(COUNTIF($C$21:$C$620,$C441)=1,0,1)))</f>
        <v/>
      </c>
      <c r="AK441" s="219" t="str">
        <f>IF($L441="","",IF(OR($L441="北海道",$L441="東京都",$L441="大阪府",$L441="京都府",RIGHT($L441,1)="県"),0,1))</f>
        <v/>
      </c>
      <c r="AM441" s="76" t="str">
        <f>IF(AN441="","",RANK(AN441,$AN$21:$AN$600,1))</f>
        <v/>
      </c>
      <c r="AN441" s="76" t="str">
        <f>IF(V441="","",C441)</f>
        <v/>
      </c>
      <c r="AO441" s="1" t="str">
        <f>IF(AP441="","",RANK(AP441,$AP$21:$AP$600,1))</f>
        <v/>
      </c>
      <c r="AP441" s="76" t="str">
        <f>IF(W441="","",C441)</f>
        <v/>
      </c>
      <c r="AR441" s="76" t="str">
        <f t="shared" ref="AR441" si="605">IF(C441="","",G443)</f>
        <v/>
      </c>
      <c r="AS441" s="76" t="str">
        <f t="shared" ref="AS441" si="606">RIGHT(C441,3)</f>
        <v/>
      </c>
      <c r="AT441" s="76" t="str">
        <f t="shared" ref="AT441" si="607">IF(C441="","",RIGHT("00"&amp;AS441,3))</f>
        <v/>
      </c>
      <c r="AU441" s="76" t="str">
        <f t="shared" ref="AU441" si="608">CONCATENATE(AR441,AT441)</f>
        <v/>
      </c>
    </row>
    <row r="442" spans="2:47">
      <c r="B442" s="125"/>
      <c r="C442" s="165"/>
      <c r="D442" s="170"/>
      <c r="E442" s="175"/>
      <c r="F442" s="171"/>
      <c r="G442" s="213"/>
      <c r="H442" s="214"/>
      <c r="I442" s="215"/>
      <c r="J442" s="170"/>
      <c r="K442" s="171"/>
      <c r="L442" s="170"/>
      <c r="M442" s="175"/>
      <c r="N442" s="171"/>
      <c r="O442" s="48" t="s">
        <v>154</v>
      </c>
      <c r="P442" s="27"/>
      <c r="Q442" s="45"/>
      <c r="R442" s="48" t="str">
        <f t="shared" si="556"/>
        <v/>
      </c>
      <c r="S442" s="45"/>
      <c r="T442" s="48" t="str">
        <f t="shared" si="557"/>
        <v/>
      </c>
      <c r="U442" s="73"/>
      <c r="V442" s="156"/>
      <c r="W442" s="157"/>
      <c r="AC442" s="91"/>
      <c r="AD442" s="1" t="str">
        <f>IF($P442="","0",VLOOKUP($P442,登録データ!$Q$4:$R$19,2,FALSE))</f>
        <v>0</v>
      </c>
      <c r="AE442" s="1" t="str">
        <f t="shared" si="558"/>
        <v>00</v>
      </c>
      <c r="AF442" s="1" t="str">
        <f t="shared" si="559"/>
        <v/>
      </c>
      <c r="AG442" s="1" t="str">
        <f t="shared" si="550"/>
        <v>000000</v>
      </c>
      <c r="AH442" s="1" t="str">
        <f t="shared" si="551"/>
        <v/>
      </c>
      <c r="AI442" s="1" t="str">
        <f t="shared" si="560"/>
        <v/>
      </c>
      <c r="AJ442" s="219"/>
      <c r="AK442" s="219"/>
      <c r="AM442" s="76"/>
      <c r="AN442" s="76"/>
      <c r="AO442" s="76"/>
      <c r="AP442" s="76"/>
      <c r="AR442" s="76"/>
      <c r="AS442" s="76"/>
      <c r="AT442" s="76"/>
      <c r="AU442" s="76"/>
    </row>
    <row r="443" spans="2:47" ht="19.5" thickBot="1">
      <c r="B443" s="210"/>
      <c r="C443" s="166"/>
      <c r="D443" s="172"/>
      <c r="E443" s="176"/>
      <c r="F443" s="173"/>
      <c r="G443" s="216"/>
      <c r="H443" s="217"/>
      <c r="I443" s="218"/>
      <c r="J443" s="172"/>
      <c r="K443" s="173"/>
      <c r="L443" s="172"/>
      <c r="M443" s="176"/>
      <c r="N443" s="173"/>
      <c r="O443" s="9" t="s">
        <v>155</v>
      </c>
      <c r="P443" s="111"/>
      <c r="Q443" s="30"/>
      <c r="R443" s="9" t="str">
        <f t="shared" si="556"/>
        <v/>
      </c>
      <c r="S443" s="30"/>
      <c r="T443" s="9" t="str">
        <f t="shared" si="557"/>
        <v/>
      </c>
      <c r="U443" s="82"/>
      <c r="V443" s="156"/>
      <c r="W443" s="157"/>
      <c r="AC443" s="91"/>
      <c r="AD443" s="1" t="str">
        <f>IF($P443="","0",VLOOKUP($P443,登録データ!$Q$4:$R$19,2,FALSE))</f>
        <v>0</v>
      </c>
      <c r="AE443" s="1" t="str">
        <f t="shared" si="558"/>
        <v>00</v>
      </c>
      <c r="AF443" s="1" t="str">
        <f t="shared" si="559"/>
        <v/>
      </c>
      <c r="AG443" s="1" t="str">
        <f t="shared" si="550"/>
        <v>000000</v>
      </c>
      <c r="AH443" s="1" t="str">
        <f t="shared" si="551"/>
        <v/>
      </c>
      <c r="AI443" s="1" t="str">
        <f t="shared" si="560"/>
        <v/>
      </c>
      <c r="AJ443" s="219"/>
      <c r="AK443" s="219"/>
      <c r="AM443" s="76"/>
      <c r="AN443" s="76"/>
      <c r="AO443" s="76"/>
      <c r="AP443" s="76"/>
      <c r="AR443" s="76"/>
      <c r="AS443" s="76"/>
      <c r="AT443" s="76"/>
      <c r="AU443" s="76"/>
    </row>
    <row r="444" spans="2:47" ht="19.5" thickTop="1">
      <c r="B444" s="209">
        <v>142</v>
      </c>
      <c r="C444" s="164"/>
      <c r="D444" s="168"/>
      <c r="E444" s="174"/>
      <c r="F444" s="169"/>
      <c r="G444" s="168"/>
      <c r="H444" s="174"/>
      <c r="I444" s="169"/>
      <c r="J444" s="168"/>
      <c r="K444" s="169"/>
      <c r="L444" s="168"/>
      <c r="M444" s="174"/>
      <c r="N444" s="169"/>
      <c r="O444" s="20" t="s">
        <v>153</v>
      </c>
      <c r="P444" s="54"/>
      <c r="Q444" s="29"/>
      <c r="R444" s="20" t="str">
        <f t="shared" si="556"/>
        <v/>
      </c>
      <c r="S444" s="29"/>
      <c r="T444" s="20" t="str">
        <f t="shared" si="557"/>
        <v/>
      </c>
      <c r="U444" s="81"/>
      <c r="V444" s="156"/>
      <c r="W444" s="157"/>
      <c r="AC444" s="91"/>
      <c r="AD444" s="1" t="str">
        <f>IF($P444="","0",VLOOKUP($P444,登録データ!$Q$4:$R$19,2,FALSE))</f>
        <v>0</v>
      </c>
      <c r="AE444" s="1" t="str">
        <f t="shared" si="558"/>
        <v>00</v>
      </c>
      <c r="AF444" s="1" t="str">
        <f t="shared" si="559"/>
        <v/>
      </c>
      <c r="AG444" s="1" t="str">
        <f t="shared" si="550"/>
        <v>000000</v>
      </c>
      <c r="AH444" s="1" t="str">
        <f t="shared" si="551"/>
        <v/>
      </c>
      <c r="AI444" s="1" t="str">
        <f t="shared" si="560"/>
        <v/>
      </c>
      <c r="AJ444" s="219" t="str">
        <f>IF($C444="","",IF($C444="@",0,IF(COUNTIF($C$21:$C$620,$C444)=1,0,1)))</f>
        <v/>
      </c>
      <c r="AK444" s="219" t="str">
        <f>IF($L444="","",IF(OR($L444="北海道",$L444="東京都",$L444="大阪府",$L444="京都府",RIGHT($L444,1)="県"),0,1))</f>
        <v/>
      </c>
      <c r="AM444" s="76" t="str">
        <f>IF(AN444="","",RANK(AN444,$AN$21:$AN$600,1))</f>
        <v/>
      </c>
      <c r="AN444" s="76" t="str">
        <f>IF(V444="","",C444)</f>
        <v/>
      </c>
      <c r="AO444" s="1" t="str">
        <f>IF(AP444="","",RANK(AP444,$AP$21:$AP$600,1))</f>
        <v/>
      </c>
      <c r="AP444" s="76" t="str">
        <f>IF(W444="","",C444)</f>
        <v/>
      </c>
      <c r="AR444" s="76" t="str">
        <f t="shared" ref="AR444" si="609">IF(C444="","",G446)</f>
        <v/>
      </c>
      <c r="AS444" s="76" t="str">
        <f t="shared" ref="AS444" si="610">RIGHT(C444,3)</f>
        <v/>
      </c>
      <c r="AT444" s="76" t="str">
        <f t="shared" ref="AT444" si="611">IF(C444="","",RIGHT("00"&amp;AS444,3))</f>
        <v/>
      </c>
      <c r="AU444" s="76" t="str">
        <f t="shared" ref="AU444" si="612">CONCATENATE(AR444,AT444)</f>
        <v/>
      </c>
    </row>
    <row r="445" spans="2:47">
      <c r="B445" s="125"/>
      <c r="C445" s="165"/>
      <c r="D445" s="170"/>
      <c r="E445" s="175"/>
      <c r="F445" s="171"/>
      <c r="G445" s="213"/>
      <c r="H445" s="214"/>
      <c r="I445" s="215"/>
      <c r="J445" s="170"/>
      <c r="K445" s="171"/>
      <c r="L445" s="170"/>
      <c r="M445" s="175"/>
      <c r="N445" s="171"/>
      <c r="O445" s="48" t="s">
        <v>154</v>
      </c>
      <c r="P445" s="27"/>
      <c r="Q445" s="45"/>
      <c r="R445" s="48" t="str">
        <f t="shared" si="556"/>
        <v/>
      </c>
      <c r="S445" s="45"/>
      <c r="T445" s="48" t="str">
        <f t="shared" si="557"/>
        <v/>
      </c>
      <c r="U445" s="73"/>
      <c r="V445" s="156"/>
      <c r="W445" s="157"/>
      <c r="AC445" s="91"/>
      <c r="AD445" s="1" t="str">
        <f>IF($P445="","0",VLOOKUP($P445,登録データ!$Q$4:$R$19,2,FALSE))</f>
        <v>0</v>
      </c>
      <c r="AE445" s="1" t="str">
        <f t="shared" si="558"/>
        <v>00</v>
      </c>
      <c r="AF445" s="1" t="str">
        <f t="shared" si="559"/>
        <v/>
      </c>
      <c r="AG445" s="1" t="str">
        <f t="shared" si="550"/>
        <v>000000</v>
      </c>
      <c r="AH445" s="1" t="str">
        <f t="shared" si="551"/>
        <v/>
      </c>
      <c r="AI445" s="1" t="str">
        <f t="shared" si="560"/>
        <v/>
      </c>
      <c r="AJ445" s="219"/>
      <c r="AK445" s="219"/>
      <c r="AM445" s="76"/>
      <c r="AN445" s="76"/>
      <c r="AO445" s="76"/>
      <c r="AP445" s="76"/>
      <c r="AR445" s="76"/>
      <c r="AS445" s="76"/>
      <c r="AT445" s="76"/>
      <c r="AU445" s="76"/>
    </row>
    <row r="446" spans="2:47" ht="19.5" thickBot="1">
      <c r="B446" s="210"/>
      <c r="C446" s="166"/>
      <c r="D446" s="172"/>
      <c r="E446" s="176"/>
      <c r="F446" s="173"/>
      <c r="G446" s="216"/>
      <c r="H446" s="217"/>
      <c r="I446" s="218"/>
      <c r="J446" s="172"/>
      <c r="K446" s="173"/>
      <c r="L446" s="172"/>
      <c r="M446" s="176"/>
      <c r="N446" s="173"/>
      <c r="O446" s="9" t="s">
        <v>155</v>
      </c>
      <c r="P446" s="111"/>
      <c r="Q446" s="30"/>
      <c r="R446" s="9" t="str">
        <f t="shared" si="556"/>
        <v/>
      </c>
      <c r="S446" s="30"/>
      <c r="T446" s="9" t="str">
        <f t="shared" si="557"/>
        <v/>
      </c>
      <c r="U446" s="82"/>
      <c r="V446" s="156"/>
      <c r="W446" s="157"/>
      <c r="AC446" s="91"/>
      <c r="AD446" s="1" t="str">
        <f>IF($P446="","0",VLOOKUP($P446,登録データ!$Q$4:$R$19,2,FALSE))</f>
        <v>0</v>
      </c>
      <c r="AE446" s="1" t="str">
        <f t="shared" si="558"/>
        <v>00</v>
      </c>
      <c r="AF446" s="1" t="str">
        <f t="shared" si="559"/>
        <v/>
      </c>
      <c r="AG446" s="1" t="str">
        <f t="shared" si="550"/>
        <v>000000</v>
      </c>
      <c r="AH446" s="1" t="str">
        <f t="shared" si="551"/>
        <v/>
      </c>
      <c r="AI446" s="1" t="str">
        <f t="shared" si="560"/>
        <v/>
      </c>
      <c r="AJ446" s="219"/>
      <c r="AK446" s="219"/>
      <c r="AM446" s="76"/>
      <c r="AN446" s="76"/>
      <c r="AO446" s="76"/>
      <c r="AP446" s="76"/>
      <c r="AR446" s="76"/>
      <c r="AS446" s="76"/>
      <c r="AT446" s="76"/>
      <c r="AU446" s="76"/>
    </row>
    <row r="447" spans="2:47" ht="19.5" thickTop="1">
      <c r="B447" s="209">
        <v>143</v>
      </c>
      <c r="C447" s="164"/>
      <c r="D447" s="168"/>
      <c r="E447" s="174"/>
      <c r="F447" s="169"/>
      <c r="G447" s="168"/>
      <c r="H447" s="174"/>
      <c r="I447" s="169"/>
      <c r="J447" s="168"/>
      <c r="K447" s="169"/>
      <c r="L447" s="168"/>
      <c r="M447" s="174"/>
      <c r="N447" s="169"/>
      <c r="O447" s="20" t="s">
        <v>153</v>
      </c>
      <c r="P447" s="54"/>
      <c r="Q447" s="29"/>
      <c r="R447" s="20" t="str">
        <f t="shared" si="556"/>
        <v/>
      </c>
      <c r="S447" s="29"/>
      <c r="T447" s="20" t="str">
        <f t="shared" si="557"/>
        <v/>
      </c>
      <c r="U447" s="81"/>
      <c r="V447" s="156"/>
      <c r="W447" s="157"/>
      <c r="AC447" s="91"/>
      <c r="AD447" s="1" t="str">
        <f>IF($P447="","0",VLOOKUP($P447,登録データ!$Q$4:$R$19,2,FALSE))</f>
        <v>0</v>
      </c>
      <c r="AE447" s="1" t="str">
        <f t="shared" si="558"/>
        <v>00</v>
      </c>
      <c r="AF447" s="1" t="str">
        <f t="shared" si="559"/>
        <v/>
      </c>
      <c r="AG447" s="1" t="str">
        <f t="shared" si="550"/>
        <v>000000</v>
      </c>
      <c r="AH447" s="1" t="str">
        <f t="shared" si="551"/>
        <v/>
      </c>
      <c r="AI447" s="1" t="str">
        <f t="shared" si="560"/>
        <v/>
      </c>
      <c r="AJ447" s="219" t="str">
        <f>IF($C447="","",IF($C447="@",0,IF(COUNTIF($C$21:$C$620,$C447)=1,0,1)))</f>
        <v/>
      </c>
      <c r="AK447" s="219" t="str">
        <f>IF($L447="","",IF(OR($L447="北海道",$L447="東京都",$L447="大阪府",$L447="京都府",RIGHT($L447,1)="県"),0,1))</f>
        <v/>
      </c>
      <c r="AM447" s="76" t="str">
        <f>IF(AN447="","",RANK(AN447,$AN$21:$AN$600,1))</f>
        <v/>
      </c>
      <c r="AN447" s="76" t="str">
        <f>IF(V447="","",C447)</f>
        <v/>
      </c>
      <c r="AO447" s="1" t="str">
        <f>IF(AP447="","",RANK(AP447,$AP$21:$AP$600,1))</f>
        <v/>
      </c>
      <c r="AP447" s="76" t="str">
        <f>IF(W447="","",C447)</f>
        <v/>
      </c>
      <c r="AR447" s="76" t="str">
        <f t="shared" ref="AR447" si="613">IF(C447="","",G449)</f>
        <v/>
      </c>
      <c r="AS447" s="76" t="str">
        <f t="shared" ref="AS447" si="614">RIGHT(C447,3)</f>
        <v/>
      </c>
      <c r="AT447" s="76" t="str">
        <f t="shared" ref="AT447" si="615">IF(C447="","",RIGHT("00"&amp;AS447,3))</f>
        <v/>
      </c>
      <c r="AU447" s="76" t="str">
        <f t="shared" ref="AU447" si="616">CONCATENATE(AR447,AT447)</f>
        <v/>
      </c>
    </row>
    <row r="448" spans="2:47">
      <c r="B448" s="125"/>
      <c r="C448" s="165"/>
      <c r="D448" s="170"/>
      <c r="E448" s="175"/>
      <c r="F448" s="171"/>
      <c r="G448" s="213"/>
      <c r="H448" s="214"/>
      <c r="I448" s="215"/>
      <c r="J448" s="170"/>
      <c r="K448" s="171"/>
      <c r="L448" s="170"/>
      <c r="M448" s="175"/>
      <c r="N448" s="171"/>
      <c r="O448" s="48" t="s">
        <v>154</v>
      </c>
      <c r="P448" s="27"/>
      <c r="Q448" s="45"/>
      <c r="R448" s="48" t="str">
        <f t="shared" si="556"/>
        <v/>
      </c>
      <c r="S448" s="45"/>
      <c r="T448" s="48" t="str">
        <f t="shared" si="557"/>
        <v/>
      </c>
      <c r="U448" s="73"/>
      <c r="V448" s="156"/>
      <c r="W448" s="157"/>
      <c r="AC448" s="91"/>
      <c r="AD448" s="1" t="str">
        <f>IF($P448="","0",VLOOKUP($P448,登録データ!$Q$4:$R$19,2,FALSE))</f>
        <v>0</v>
      </c>
      <c r="AE448" s="1" t="str">
        <f t="shared" si="558"/>
        <v>00</v>
      </c>
      <c r="AF448" s="1" t="str">
        <f t="shared" si="559"/>
        <v/>
      </c>
      <c r="AG448" s="1" t="str">
        <f t="shared" si="550"/>
        <v>000000</v>
      </c>
      <c r="AH448" s="1" t="str">
        <f t="shared" si="551"/>
        <v/>
      </c>
      <c r="AI448" s="1" t="str">
        <f t="shared" si="560"/>
        <v/>
      </c>
      <c r="AJ448" s="219"/>
      <c r="AK448" s="219"/>
      <c r="AM448" s="76"/>
      <c r="AN448" s="76"/>
      <c r="AO448" s="76"/>
      <c r="AP448" s="76"/>
      <c r="AR448" s="76"/>
      <c r="AS448" s="76"/>
      <c r="AT448" s="76"/>
      <c r="AU448" s="76"/>
    </row>
    <row r="449" spans="2:47" ht="19.5" thickBot="1">
      <c r="B449" s="210"/>
      <c r="C449" s="166"/>
      <c r="D449" s="172"/>
      <c r="E449" s="176"/>
      <c r="F449" s="173"/>
      <c r="G449" s="216"/>
      <c r="H449" s="217"/>
      <c r="I449" s="218"/>
      <c r="J449" s="172"/>
      <c r="K449" s="173"/>
      <c r="L449" s="172"/>
      <c r="M449" s="176"/>
      <c r="N449" s="173"/>
      <c r="O449" s="9" t="s">
        <v>155</v>
      </c>
      <c r="P449" s="111"/>
      <c r="Q449" s="30"/>
      <c r="R449" s="9" t="str">
        <f t="shared" si="556"/>
        <v/>
      </c>
      <c r="S449" s="30"/>
      <c r="T449" s="9" t="str">
        <f t="shared" si="557"/>
        <v/>
      </c>
      <c r="U449" s="82"/>
      <c r="V449" s="156"/>
      <c r="W449" s="157"/>
      <c r="AC449" s="91"/>
      <c r="AD449" s="1" t="str">
        <f>IF($P449="","0",VLOOKUP($P449,登録データ!$Q$4:$R$19,2,FALSE))</f>
        <v>0</v>
      </c>
      <c r="AE449" s="1" t="str">
        <f t="shared" si="558"/>
        <v>00</v>
      </c>
      <c r="AF449" s="1" t="str">
        <f t="shared" si="559"/>
        <v/>
      </c>
      <c r="AG449" s="1" t="str">
        <f t="shared" si="550"/>
        <v>000000</v>
      </c>
      <c r="AH449" s="1" t="str">
        <f t="shared" si="551"/>
        <v/>
      </c>
      <c r="AI449" s="1" t="str">
        <f t="shared" si="560"/>
        <v/>
      </c>
      <c r="AJ449" s="219"/>
      <c r="AK449" s="219"/>
      <c r="AM449" s="76"/>
      <c r="AN449" s="76"/>
      <c r="AO449" s="76"/>
      <c r="AP449" s="76"/>
      <c r="AR449" s="76"/>
      <c r="AS449" s="76"/>
      <c r="AT449" s="76"/>
      <c r="AU449" s="76"/>
    </row>
    <row r="450" spans="2:47" ht="19.5" thickTop="1">
      <c r="B450" s="209">
        <v>144</v>
      </c>
      <c r="C450" s="164"/>
      <c r="D450" s="168"/>
      <c r="E450" s="174"/>
      <c r="F450" s="169"/>
      <c r="G450" s="168"/>
      <c r="H450" s="174"/>
      <c r="I450" s="169"/>
      <c r="J450" s="168"/>
      <c r="K450" s="169"/>
      <c r="L450" s="168"/>
      <c r="M450" s="174"/>
      <c r="N450" s="169"/>
      <c r="O450" s="20" t="s">
        <v>153</v>
      </c>
      <c r="P450" s="54"/>
      <c r="Q450" s="29"/>
      <c r="R450" s="20" t="str">
        <f t="shared" si="556"/>
        <v/>
      </c>
      <c r="S450" s="29"/>
      <c r="T450" s="20" t="str">
        <f t="shared" si="557"/>
        <v/>
      </c>
      <c r="U450" s="81"/>
      <c r="V450" s="156"/>
      <c r="W450" s="157"/>
      <c r="AC450" s="91"/>
      <c r="AD450" s="1" t="str">
        <f>IF($P450="","0",VLOOKUP($P450,登録データ!$Q$4:$R$19,2,FALSE))</f>
        <v>0</v>
      </c>
      <c r="AE450" s="1" t="str">
        <f t="shared" si="558"/>
        <v>00</v>
      </c>
      <c r="AF450" s="1" t="str">
        <f t="shared" si="559"/>
        <v/>
      </c>
      <c r="AG450" s="1" t="str">
        <f t="shared" si="550"/>
        <v>000000</v>
      </c>
      <c r="AH450" s="1" t="str">
        <f t="shared" si="551"/>
        <v/>
      </c>
      <c r="AI450" s="1" t="str">
        <f t="shared" si="560"/>
        <v/>
      </c>
      <c r="AJ450" s="219" t="str">
        <f>IF($C450="","",IF($C450="@",0,IF(COUNTIF($C$21:$C$620,$C450)=1,0,1)))</f>
        <v/>
      </c>
      <c r="AK450" s="219" t="str">
        <f>IF($L450="","",IF(OR($L450="北海道",$L450="東京都",$L450="大阪府",$L450="京都府",RIGHT($L450,1)="県"),0,1))</f>
        <v/>
      </c>
      <c r="AM450" s="76" t="str">
        <f>IF(AN450="","",RANK(AN450,$AN$21:$AN$600,1))</f>
        <v/>
      </c>
      <c r="AN450" s="76" t="str">
        <f>IF(V450="","",C450)</f>
        <v/>
      </c>
      <c r="AO450" s="1" t="str">
        <f>IF(AP450="","",RANK(AP450,$AP$21:$AP$600,1))</f>
        <v/>
      </c>
      <c r="AP450" s="76" t="str">
        <f>IF(W450="","",C450)</f>
        <v/>
      </c>
      <c r="AR450" s="76" t="str">
        <f t="shared" ref="AR450" si="617">IF(C450="","",G452)</f>
        <v/>
      </c>
      <c r="AS450" s="76" t="str">
        <f t="shared" ref="AS450" si="618">RIGHT(C450,3)</f>
        <v/>
      </c>
      <c r="AT450" s="76" t="str">
        <f t="shared" ref="AT450" si="619">IF(C450="","",RIGHT("00"&amp;AS450,3))</f>
        <v/>
      </c>
      <c r="AU450" s="76" t="str">
        <f t="shared" ref="AU450" si="620">CONCATENATE(AR450,AT450)</f>
        <v/>
      </c>
    </row>
    <row r="451" spans="2:47">
      <c r="B451" s="125"/>
      <c r="C451" s="165"/>
      <c r="D451" s="170"/>
      <c r="E451" s="175"/>
      <c r="F451" s="171"/>
      <c r="G451" s="213"/>
      <c r="H451" s="214"/>
      <c r="I451" s="215"/>
      <c r="J451" s="170"/>
      <c r="K451" s="171"/>
      <c r="L451" s="170"/>
      <c r="M451" s="175"/>
      <c r="N451" s="171"/>
      <c r="O451" s="48" t="s">
        <v>154</v>
      </c>
      <c r="P451" s="27"/>
      <c r="Q451" s="45"/>
      <c r="R451" s="48" t="str">
        <f t="shared" si="556"/>
        <v/>
      </c>
      <c r="S451" s="45"/>
      <c r="T451" s="48" t="str">
        <f t="shared" si="557"/>
        <v/>
      </c>
      <c r="U451" s="73"/>
      <c r="V451" s="156"/>
      <c r="W451" s="157"/>
      <c r="AC451" s="91"/>
      <c r="AD451" s="1" t="str">
        <f>IF($P451="","0",VLOOKUP($P451,登録データ!$Q$4:$R$19,2,FALSE))</f>
        <v>0</v>
      </c>
      <c r="AE451" s="1" t="str">
        <f t="shared" si="558"/>
        <v>00</v>
      </c>
      <c r="AF451" s="1" t="str">
        <f t="shared" si="559"/>
        <v/>
      </c>
      <c r="AG451" s="1" t="str">
        <f t="shared" si="550"/>
        <v>000000</v>
      </c>
      <c r="AH451" s="1" t="str">
        <f t="shared" si="551"/>
        <v/>
      </c>
      <c r="AI451" s="1" t="str">
        <f t="shared" si="560"/>
        <v/>
      </c>
      <c r="AJ451" s="219"/>
      <c r="AK451" s="219"/>
      <c r="AM451" s="76"/>
      <c r="AN451" s="76"/>
      <c r="AO451" s="76"/>
      <c r="AP451" s="76"/>
      <c r="AR451" s="76"/>
      <c r="AS451" s="76"/>
      <c r="AT451" s="76"/>
      <c r="AU451" s="76"/>
    </row>
    <row r="452" spans="2:47" ht="19.5" thickBot="1">
      <c r="B452" s="210"/>
      <c r="C452" s="166"/>
      <c r="D452" s="172"/>
      <c r="E452" s="176"/>
      <c r="F452" s="173"/>
      <c r="G452" s="216"/>
      <c r="H452" s="217"/>
      <c r="I452" s="218"/>
      <c r="J452" s="172"/>
      <c r="K452" s="173"/>
      <c r="L452" s="172"/>
      <c r="M452" s="176"/>
      <c r="N452" s="173"/>
      <c r="O452" s="9" t="s">
        <v>155</v>
      </c>
      <c r="P452" s="111"/>
      <c r="Q452" s="30"/>
      <c r="R452" s="9" t="str">
        <f t="shared" si="556"/>
        <v/>
      </c>
      <c r="S452" s="30"/>
      <c r="T452" s="9" t="str">
        <f t="shared" si="557"/>
        <v/>
      </c>
      <c r="U452" s="82"/>
      <c r="V452" s="156"/>
      <c r="W452" s="157"/>
      <c r="AC452" s="91"/>
      <c r="AD452" s="1" t="str">
        <f>IF($P452="","0",VLOOKUP($P452,登録データ!$Q$4:$R$19,2,FALSE))</f>
        <v>0</v>
      </c>
      <c r="AE452" s="1" t="str">
        <f t="shared" si="558"/>
        <v>00</v>
      </c>
      <c r="AF452" s="1" t="str">
        <f t="shared" si="559"/>
        <v/>
      </c>
      <c r="AG452" s="1" t="str">
        <f t="shared" si="550"/>
        <v>000000</v>
      </c>
      <c r="AH452" s="1" t="str">
        <f t="shared" si="551"/>
        <v/>
      </c>
      <c r="AI452" s="1" t="str">
        <f t="shared" si="560"/>
        <v/>
      </c>
      <c r="AJ452" s="219"/>
      <c r="AK452" s="219"/>
      <c r="AM452" s="76"/>
      <c r="AN452" s="76"/>
      <c r="AO452" s="76"/>
      <c r="AP452" s="76"/>
      <c r="AR452" s="76"/>
      <c r="AS452" s="76"/>
      <c r="AT452" s="76"/>
      <c r="AU452" s="76"/>
    </row>
    <row r="453" spans="2:47" ht="19.5" thickTop="1">
      <c r="B453" s="209">
        <v>145</v>
      </c>
      <c r="C453" s="164"/>
      <c r="D453" s="168"/>
      <c r="E453" s="174"/>
      <c r="F453" s="169"/>
      <c r="G453" s="168"/>
      <c r="H453" s="174"/>
      <c r="I453" s="169"/>
      <c r="J453" s="168"/>
      <c r="K453" s="169"/>
      <c r="L453" s="168"/>
      <c r="M453" s="174"/>
      <c r="N453" s="169"/>
      <c r="O453" s="20" t="s">
        <v>153</v>
      </c>
      <c r="P453" s="54"/>
      <c r="Q453" s="29"/>
      <c r="R453" s="20" t="str">
        <f t="shared" si="556"/>
        <v/>
      </c>
      <c r="S453" s="29"/>
      <c r="T453" s="20" t="str">
        <f t="shared" si="557"/>
        <v/>
      </c>
      <c r="U453" s="81"/>
      <c r="V453" s="156"/>
      <c r="W453" s="157"/>
      <c r="AC453" s="91"/>
      <c r="AD453" s="1" t="str">
        <f>IF($P453="","0",VLOOKUP($P453,登録データ!$Q$4:$R$19,2,FALSE))</f>
        <v>0</v>
      </c>
      <c r="AE453" s="1" t="str">
        <f t="shared" si="558"/>
        <v>00</v>
      </c>
      <c r="AF453" s="1" t="str">
        <f t="shared" si="559"/>
        <v/>
      </c>
      <c r="AG453" s="1" t="str">
        <f t="shared" si="550"/>
        <v>000000</v>
      </c>
      <c r="AH453" s="1" t="str">
        <f t="shared" si="551"/>
        <v/>
      </c>
      <c r="AI453" s="1" t="str">
        <f t="shared" si="560"/>
        <v/>
      </c>
      <c r="AJ453" s="219" t="str">
        <f>IF($C453="","",IF($C453="@",0,IF(COUNTIF($C$21:$C$620,$C453)=1,0,1)))</f>
        <v/>
      </c>
      <c r="AK453" s="219" t="str">
        <f>IF($L453="","",IF(OR($L453="北海道",$L453="東京都",$L453="大阪府",$L453="京都府",RIGHT($L453,1)="県"),0,1))</f>
        <v/>
      </c>
      <c r="AM453" s="76" t="str">
        <f>IF(AN453="","",RANK(AN453,$AN$21:$AN$600,1))</f>
        <v/>
      </c>
      <c r="AN453" s="76" t="str">
        <f>IF(V453="","",C453)</f>
        <v/>
      </c>
      <c r="AO453" s="1" t="str">
        <f>IF(AP453="","",RANK(AP453,$AP$21:$AP$600,1))</f>
        <v/>
      </c>
      <c r="AP453" s="76" t="str">
        <f>IF(W453="","",C453)</f>
        <v/>
      </c>
      <c r="AR453" s="76" t="str">
        <f t="shared" ref="AR453" si="621">IF(C453="","",G455)</f>
        <v/>
      </c>
      <c r="AS453" s="76" t="str">
        <f t="shared" ref="AS453" si="622">RIGHT(C453,3)</f>
        <v/>
      </c>
      <c r="AT453" s="76" t="str">
        <f t="shared" ref="AT453" si="623">IF(C453="","",RIGHT("00"&amp;AS453,3))</f>
        <v/>
      </c>
      <c r="AU453" s="76" t="str">
        <f t="shared" ref="AU453" si="624">CONCATENATE(AR453,AT453)</f>
        <v/>
      </c>
    </row>
    <row r="454" spans="2:47">
      <c r="B454" s="125"/>
      <c r="C454" s="165"/>
      <c r="D454" s="170"/>
      <c r="E454" s="175"/>
      <c r="F454" s="171"/>
      <c r="G454" s="213"/>
      <c r="H454" s="214"/>
      <c r="I454" s="215"/>
      <c r="J454" s="170"/>
      <c r="K454" s="171"/>
      <c r="L454" s="170"/>
      <c r="M454" s="175"/>
      <c r="N454" s="171"/>
      <c r="O454" s="48" t="s">
        <v>154</v>
      </c>
      <c r="P454" s="27"/>
      <c r="Q454" s="45"/>
      <c r="R454" s="48" t="str">
        <f t="shared" si="556"/>
        <v/>
      </c>
      <c r="S454" s="45"/>
      <c r="T454" s="48" t="str">
        <f t="shared" si="557"/>
        <v/>
      </c>
      <c r="U454" s="73"/>
      <c r="V454" s="156"/>
      <c r="W454" s="157"/>
      <c r="AC454" s="91"/>
      <c r="AD454" s="1" t="str">
        <f>IF($P454="","0",VLOOKUP($P454,登録データ!$Q$4:$R$19,2,FALSE))</f>
        <v>0</v>
      </c>
      <c r="AE454" s="1" t="str">
        <f t="shared" si="558"/>
        <v>00</v>
      </c>
      <c r="AF454" s="1" t="str">
        <f t="shared" si="559"/>
        <v/>
      </c>
      <c r="AG454" s="1" t="str">
        <f t="shared" si="550"/>
        <v>000000</v>
      </c>
      <c r="AH454" s="1" t="str">
        <f t="shared" si="551"/>
        <v/>
      </c>
      <c r="AI454" s="1" t="str">
        <f t="shared" si="560"/>
        <v/>
      </c>
      <c r="AJ454" s="219"/>
      <c r="AK454" s="219"/>
      <c r="AM454" s="76"/>
      <c r="AN454" s="76"/>
      <c r="AO454" s="76"/>
      <c r="AP454" s="76"/>
      <c r="AR454" s="76"/>
      <c r="AS454" s="76"/>
      <c r="AT454" s="76"/>
      <c r="AU454" s="76"/>
    </row>
    <row r="455" spans="2:47" ht="19.5" thickBot="1">
      <c r="B455" s="210"/>
      <c r="C455" s="166"/>
      <c r="D455" s="172"/>
      <c r="E455" s="176"/>
      <c r="F455" s="173"/>
      <c r="G455" s="216"/>
      <c r="H455" s="217"/>
      <c r="I455" s="218"/>
      <c r="J455" s="172"/>
      <c r="K455" s="173"/>
      <c r="L455" s="172"/>
      <c r="M455" s="176"/>
      <c r="N455" s="173"/>
      <c r="O455" s="9" t="s">
        <v>155</v>
      </c>
      <c r="P455" s="111"/>
      <c r="Q455" s="30"/>
      <c r="R455" s="9" t="str">
        <f t="shared" si="556"/>
        <v/>
      </c>
      <c r="S455" s="30"/>
      <c r="T455" s="9" t="str">
        <f t="shared" si="557"/>
        <v/>
      </c>
      <c r="U455" s="82"/>
      <c r="V455" s="156"/>
      <c r="W455" s="157"/>
      <c r="AC455" s="91"/>
      <c r="AD455" s="1" t="str">
        <f>IF($P455="","0",VLOOKUP($P455,登録データ!$Q$4:$R$19,2,FALSE))</f>
        <v>0</v>
      </c>
      <c r="AE455" s="1" t="str">
        <f t="shared" si="558"/>
        <v>00</v>
      </c>
      <c r="AF455" s="1" t="str">
        <f t="shared" si="559"/>
        <v/>
      </c>
      <c r="AG455" s="1" t="str">
        <f t="shared" si="550"/>
        <v>000000</v>
      </c>
      <c r="AH455" s="1" t="str">
        <f t="shared" si="551"/>
        <v/>
      </c>
      <c r="AI455" s="1" t="str">
        <f t="shared" si="560"/>
        <v/>
      </c>
      <c r="AJ455" s="219"/>
      <c r="AK455" s="219"/>
      <c r="AM455" s="76"/>
      <c r="AN455" s="76"/>
      <c r="AO455" s="76"/>
      <c r="AP455" s="76"/>
      <c r="AR455" s="76"/>
      <c r="AS455" s="76"/>
      <c r="AT455" s="76"/>
      <c r="AU455" s="76"/>
    </row>
    <row r="456" spans="2:47" ht="19.5" thickTop="1">
      <c r="B456" s="209">
        <v>146</v>
      </c>
      <c r="C456" s="164"/>
      <c r="D456" s="168"/>
      <c r="E456" s="174"/>
      <c r="F456" s="169"/>
      <c r="G456" s="168"/>
      <c r="H456" s="174"/>
      <c r="I456" s="169"/>
      <c r="J456" s="168"/>
      <c r="K456" s="169"/>
      <c r="L456" s="168"/>
      <c r="M456" s="174"/>
      <c r="N456" s="169"/>
      <c r="O456" s="20" t="s">
        <v>153</v>
      </c>
      <c r="P456" s="54"/>
      <c r="Q456" s="29"/>
      <c r="R456" s="20" t="str">
        <f t="shared" si="556"/>
        <v/>
      </c>
      <c r="S456" s="29"/>
      <c r="T456" s="20" t="str">
        <f t="shared" si="557"/>
        <v/>
      </c>
      <c r="U456" s="81"/>
      <c r="V456" s="156"/>
      <c r="W456" s="157"/>
      <c r="AC456" s="91"/>
      <c r="AD456" s="1" t="str">
        <f>IF($P456="","0",VLOOKUP($P456,登録データ!$Q$4:$R$19,2,FALSE))</f>
        <v>0</v>
      </c>
      <c r="AE456" s="1" t="str">
        <f t="shared" si="558"/>
        <v>00</v>
      </c>
      <c r="AF456" s="1" t="str">
        <f t="shared" si="559"/>
        <v/>
      </c>
      <c r="AG456" s="1" t="str">
        <f t="shared" si="550"/>
        <v>000000</v>
      </c>
      <c r="AH456" s="1" t="str">
        <f t="shared" si="551"/>
        <v/>
      </c>
      <c r="AI456" s="1" t="str">
        <f t="shared" si="560"/>
        <v/>
      </c>
      <c r="AJ456" s="219" t="str">
        <f>IF($C456="","",IF($C456="@",0,IF(COUNTIF($C$21:$C$620,$C456)=1,0,1)))</f>
        <v/>
      </c>
      <c r="AK456" s="219" t="str">
        <f>IF($L456="","",IF(OR($L456="北海道",$L456="東京都",$L456="大阪府",$L456="京都府",RIGHT($L456,1)="県"),0,1))</f>
        <v/>
      </c>
      <c r="AM456" s="76" t="str">
        <f>IF(AN456="","",RANK(AN456,$AN$21:$AN$600,1))</f>
        <v/>
      </c>
      <c r="AN456" s="76" t="str">
        <f>IF(V456="","",C456)</f>
        <v/>
      </c>
      <c r="AO456" s="1" t="str">
        <f>IF(AP456="","",RANK(AP456,$AP$21:$AP$600,1))</f>
        <v/>
      </c>
      <c r="AP456" s="76" t="str">
        <f>IF(W456="","",C456)</f>
        <v/>
      </c>
      <c r="AR456" s="76" t="str">
        <f t="shared" ref="AR456" si="625">IF(C456="","",G458)</f>
        <v/>
      </c>
      <c r="AS456" s="76" t="str">
        <f t="shared" ref="AS456" si="626">RIGHT(C456,3)</f>
        <v/>
      </c>
      <c r="AT456" s="76" t="str">
        <f t="shared" ref="AT456" si="627">IF(C456="","",RIGHT("00"&amp;AS456,3))</f>
        <v/>
      </c>
      <c r="AU456" s="76" t="str">
        <f t="shared" ref="AU456" si="628">CONCATENATE(AR456,AT456)</f>
        <v/>
      </c>
    </row>
    <row r="457" spans="2:47">
      <c r="B457" s="125"/>
      <c r="C457" s="165"/>
      <c r="D457" s="170"/>
      <c r="E457" s="175"/>
      <c r="F457" s="171"/>
      <c r="G457" s="213"/>
      <c r="H457" s="214"/>
      <c r="I457" s="215"/>
      <c r="J457" s="170"/>
      <c r="K457" s="171"/>
      <c r="L457" s="170"/>
      <c r="M457" s="175"/>
      <c r="N457" s="171"/>
      <c r="O457" s="48" t="s">
        <v>154</v>
      </c>
      <c r="P457" s="27"/>
      <c r="Q457" s="45"/>
      <c r="R457" s="48" t="str">
        <f t="shared" si="556"/>
        <v/>
      </c>
      <c r="S457" s="45"/>
      <c r="T457" s="48" t="str">
        <f t="shared" si="557"/>
        <v/>
      </c>
      <c r="U457" s="73"/>
      <c r="V457" s="156"/>
      <c r="W457" s="157"/>
      <c r="AC457" s="91"/>
      <c r="AD457" s="1" t="str">
        <f>IF($P457="","0",VLOOKUP($P457,登録データ!$Q$4:$R$19,2,FALSE))</f>
        <v>0</v>
      </c>
      <c r="AE457" s="1" t="str">
        <f t="shared" si="558"/>
        <v>00</v>
      </c>
      <c r="AF457" s="1" t="str">
        <f t="shared" si="559"/>
        <v/>
      </c>
      <c r="AG457" s="1" t="str">
        <f t="shared" si="550"/>
        <v>000000</v>
      </c>
      <c r="AH457" s="1" t="str">
        <f t="shared" si="551"/>
        <v/>
      </c>
      <c r="AI457" s="1" t="str">
        <f t="shared" si="560"/>
        <v/>
      </c>
      <c r="AJ457" s="219"/>
      <c r="AK457" s="219"/>
      <c r="AM457" s="76"/>
      <c r="AN457" s="76"/>
      <c r="AO457" s="76"/>
      <c r="AP457" s="76"/>
      <c r="AR457" s="76"/>
      <c r="AS457" s="76"/>
      <c r="AT457" s="76"/>
      <c r="AU457" s="76"/>
    </row>
    <row r="458" spans="2:47" ht="19.5" thickBot="1">
      <c r="B458" s="210"/>
      <c r="C458" s="166"/>
      <c r="D458" s="172"/>
      <c r="E458" s="176"/>
      <c r="F458" s="173"/>
      <c r="G458" s="216"/>
      <c r="H458" s="217"/>
      <c r="I458" s="218"/>
      <c r="J458" s="172"/>
      <c r="K458" s="173"/>
      <c r="L458" s="172"/>
      <c r="M458" s="176"/>
      <c r="N458" s="173"/>
      <c r="O458" s="9" t="s">
        <v>155</v>
      </c>
      <c r="P458" s="111"/>
      <c r="Q458" s="30"/>
      <c r="R458" s="9" t="str">
        <f t="shared" si="556"/>
        <v/>
      </c>
      <c r="S458" s="30"/>
      <c r="T458" s="9" t="str">
        <f t="shared" si="557"/>
        <v/>
      </c>
      <c r="U458" s="82"/>
      <c r="V458" s="156"/>
      <c r="W458" s="157"/>
      <c r="AC458" s="91"/>
      <c r="AD458" s="1" t="str">
        <f>IF($P458="","0",VLOOKUP($P458,登録データ!$Q$4:$R$19,2,FALSE))</f>
        <v>0</v>
      </c>
      <c r="AE458" s="1" t="str">
        <f t="shared" si="558"/>
        <v>00</v>
      </c>
      <c r="AF458" s="1" t="str">
        <f t="shared" si="559"/>
        <v/>
      </c>
      <c r="AG458" s="1" t="str">
        <f t="shared" si="550"/>
        <v>000000</v>
      </c>
      <c r="AH458" s="1" t="str">
        <f t="shared" si="551"/>
        <v/>
      </c>
      <c r="AI458" s="1" t="str">
        <f t="shared" si="560"/>
        <v/>
      </c>
      <c r="AJ458" s="219"/>
      <c r="AK458" s="219"/>
      <c r="AM458" s="76"/>
      <c r="AN458" s="76"/>
      <c r="AO458" s="76"/>
      <c r="AP458" s="76"/>
      <c r="AR458" s="76"/>
      <c r="AS458" s="76"/>
      <c r="AT458" s="76"/>
      <c r="AU458" s="76"/>
    </row>
    <row r="459" spans="2:47" ht="19.5" thickTop="1">
      <c r="B459" s="209">
        <v>147</v>
      </c>
      <c r="C459" s="164"/>
      <c r="D459" s="168"/>
      <c r="E459" s="174"/>
      <c r="F459" s="169"/>
      <c r="G459" s="168"/>
      <c r="H459" s="174"/>
      <c r="I459" s="169"/>
      <c r="J459" s="168"/>
      <c r="K459" s="169"/>
      <c r="L459" s="168"/>
      <c r="M459" s="174"/>
      <c r="N459" s="169"/>
      <c r="O459" s="20" t="s">
        <v>153</v>
      </c>
      <c r="P459" s="54"/>
      <c r="Q459" s="29"/>
      <c r="R459" s="20" t="str">
        <f t="shared" si="556"/>
        <v/>
      </c>
      <c r="S459" s="29"/>
      <c r="T459" s="20" t="str">
        <f t="shared" si="557"/>
        <v/>
      </c>
      <c r="U459" s="81"/>
      <c r="V459" s="156"/>
      <c r="W459" s="157"/>
      <c r="AC459" s="91"/>
      <c r="AD459" s="1" t="str">
        <f>IF($P459="","0",VLOOKUP($P459,登録データ!$Q$4:$R$19,2,FALSE))</f>
        <v>0</v>
      </c>
      <c r="AE459" s="1" t="str">
        <f t="shared" si="558"/>
        <v>00</v>
      </c>
      <c r="AF459" s="1" t="str">
        <f t="shared" si="559"/>
        <v/>
      </c>
      <c r="AG459" s="1" t="str">
        <f t="shared" si="550"/>
        <v>000000</v>
      </c>
      <c r="AH459" s="1" t="str">
        <f t="shared" si="551"/>
        <v/>
      </c>
      <c r="AI459" s="1" t="str">
        <f t="shared" si="560"/>
        <v/>
      </c>
      <c r="AJ459" s="219" t="str">
        <f>IF($C459="","",IF($C459="@",0,IF(COUNTIF($C$21:$C$620,$C459)=1,0,1)))</f>
        <v/>
      </c>
      <c r="AK459" s="219" t="str">
        <f>IF($L459="","",IF(OR($L459="北海道",$L459="東京都",$L459="大阪府",$L459="京都府",RIGHT($L459,1)="県"),0,1))</f>
        <v/>
      </c>
      <c r="AM459" s="76" t="str">
        <f>IF(AN459="","",RANK(AN459,$AN$21:$AN$600,1))</f>
        <v/>
      </c>
      <c r="AN459" s="76" t="str">
        <f>IF(V459="","",C459)</f>
        <v/>
      </c>
      <c r="AO459" s="1" t="str">
        <f>IF(AP459="","",RANK(AP459,$AP$21:$AP$600,1))</f>
        <v/>
      </c>
      <c r="AP459" s="76" t="str">
        <f>IF(W459="","",C459)</f>
        <v/>
      </c>
      <c r="AR459" s="76" t="str">
        <f t="shared" ref="AR459" si="629">IF(C459="","",G461)</f>
        <v/>
      </c>
      <c r="AS459" s="76" t="str">
        <f t="shared" ref="AS459" si="630">RIGHT(C459,3)</f>
        <v/>
      </c>
      <c r="AT459" s="76" t="str">
        <f t="shared" ref="AT459" si="631">IF(C459="","",RIGHT("00"&amp;AS459,3))</f>
        <v/>
      </c>
      <c r="AU459" s="76" t="str">
        <f t="shared" ref="AU459" si="632">CONCATENATE(AR459,AT459)</f>
        <v/>
      </c>
    </row>
    <row r="460" spans="2:47">
      <c r="B460" s="125"/>
      <c r="C460" s="165"/>
      <c r="D460" s="170"/>
      <c r="E460" s="175"/>
      <c r="F460" s="171"/>
      <c r="G460" s="213"/>
      <c r="H460" s="214"/>
      <c r="I460" s="215"/>
      <c r="J460" s="170"/>
      <c r="K460" s="171"/>
      <c r="L460" s="170"/>
      <c r="M460" s="175"/>
      <c r="N460" s="171"/>
      <c r="O460" s="48" t="s">
        <v>154</v>
      </c>
      <c r="P460" s="27"/>
      <c r="Q460" s="45"/>
      <c r="R460" s="48" t="str">
        <f t="shared" si="556"/>
        <v/>
      </c>
      <c r="S460" s="45"/>
      <c r="T460" s="48" t="str">
        <f t="shared" si="557"/>
        <v/>
      </c>
      <c r="U460" s="73"/>
      <c r="V460" s="156"/>
      <c r="W460" s="157"/>
      <c r="AC460" s="91"/>
      <c r="AD460" s="1" t="str">
        <f>IF($P460="","0",VLOOKUP($P460,登録データ!$Q$4:$R$19,2,FALSE))</f>
        <v>0</v>
      </c>
      <c r="AE460" s="1" t="str">
        <f t="shared" si="558"/>
        <v>00</v>
      </c>
      <c r="AF460" s="1" t="str">
        <f t="shared" si="559"/>
        <v/>
      </c>
      <c r="AG460" s="1" t="str">
        <f t="shared" si="550"/>
        <v>000000</v>
      </c>
      <c r="AH460" s="1" t="str">
        <f t="shared" si="551"/>
        <v/>
      </c>
      <c r="AI460" s="1" t="str">
        <f t="shared" si="560"/>
        <v/>
      </c>
      <c r="AJ460" s="219"/>
      <c r="AK460" s="219"/>
      <c r="AM460" s="76"/>
      <c r="AN460" s="76"/>
      <c r="AO460" s="76"/>
      <c r="AP460" s="76"/>
      <c r="AR460" s="76"/>
      <c r="AS460" s="76"/>
      <c r="AT460" s="76"/>
      <c r="AU460" s="76"/>
    </row>
    <row r="461" spans="2:47" ht="19.5" thickBot="1">
      <c r="B461" s="210"/>
      <c r="C461" s="166"/>
      <c r="D461" s="172"/>
      <c r="E461" s="176"/>
      <c r="F461" s="173"/>
      <c r="G461" s="216"/>
      <c r="H461" s="217"/>
      <c r="I461" s="218"/>
      <c r="J461" s="172"/>
      <c r="K461" s="173"/>
      <c r="L461" s="172"/>
      <c r="M461" s="176"/>
      <c r="N461" s="173"/>
      <c r="O461" s="9" t="s">
        <v>155</v>
      </c>
      <c r="P461" s="111"/>
      <c r="Q461" s="30"/>
      <c r="R461" s="9" t="str">
        <f t="shared" si="556"/>
        <v/>
      </c>
      <c r="S461" s="30"/>
      <c r="T461" s="9" t="str">
        <f t="shared" si="557"/>
        <v/>
      </c>
      <c r="U461" s="82"/>
      <c r="V461" s="156"/>
      <c r="W461" s="157"/>
      <c r="AC461" s="91"/>
      <c r="AD461" s="1" t="str">
        <f>IF($P461="","0",VLOOKUP($P461,登録データ!$Q$4:$R$19,2,FALSE))</f>
        <v>0</v>
      </c>
      <c r="AE461" s="1" t="str">
        <f t="shared" si="558"/>
        <v>00</v>
      </c>
      <c r="AF461" s="1" t="str">
        <f t="shared" si="559"/>
        <v/>
      </c>
      <c r="AG461" s="1" t="str">
        <f t="shared" si="550"/>
        <v>000000</v>
      </c>
      <c r="AH461" s="1" t="str">
        <f t="shared" si="551"/>
        <v/>
      </c>
      <c r="AI461" s="1" t="str">
        <f t="shared" si="560"/>
        <v/>
      </c>
      <c r="AJ461" s="219"/>
      <c r="AK461" s="219"/>
      <c r="AM461" s="76"/>
      <c r="AN461" s="76"/>
      <c r="AO461" s="76"/>
      <c r="AP461" s="76"/>
      <c r="AR461" s="76"/>
      <c r="AS461" s="76"/>
      <c r="AT461" s="76"/>
      <c r="AU461" s="76"/>
    </row>
    <row r="462" spans="2:47" ht="19.5" thickTop="1">
      <c r="B462" s="209">
        <v>148</v>
      </c>
      <c r="C462" s="164"/>
      <c r="D462" s="168"/>
      <c r="E462" s="174"/>
      <c r="F462" s="169"/>
      <c r="G462" s="168"/>
      <c r="H462" s="174"/>
      <c r="I462" s="169"/>
      <c r="J462" s="168"/>
      <c r="K462" s="169"/>
      <c r="L462" s="168"/>
      <c r="M462" s="174"/>
      <c r="N462" s="169"/>
      <c r="O462" s="20" t="s">
        <v>153</v>
      </c>
      <c r="P462" s="54"/>
      <c r="Q462" s="29"/>
      <c r="R462" s="20" t="str">
        <f t="shared" si="556"/>
        <v/>
      </c>
      <c r="S462" s="29"/>
      <c r="T462" s="20" t="str">
        <f t="shared" si="557"/>
        <v/>
      </c>
      <c r="U462" s="81"/>
      <c r="V462" s="156"/>
      <c r="W462" s="157"/>
      <c r="AC462" s="91"/>
      <c r="AD462" s="1" t="str">
        <f>IF($P462="","0",VLOOKUP($P462,登録データ!$Q$4:$R$19,2,FALSE))</f>
        <v>0</v>
      </c>
      <c r="AE462" s="1" t="str">
        <f t="shared" si="558"/>
        <v>00</v>
      </c>
      <c r="AF462" s="1" t="str">
        <f t="shared" si="559"/>
        <v/>
      </c>
      <c r="AG462" s="1" t="str">
        <f t="shared" si="550"/>
        <v>000000</v>
      </c>
      <c r="AH462" s="1" t="str">
        <f t="shared" si="551"/>
        <v/>
      </c>
      <c r="AI462" s="1" t="str">
        <f t="shared" si="560"/>
        <v/>
      </c>
      <c r="AJ462" s="219" t="str">
        <f>IF($C462="","",IF($C462="@",0,IF(COUNTIF($C$21:$C$620,$C462)=1,0,1)))</f>
        <v/>
      </c>
      <c r="AK462" s="219" t="str">
        <f>IF($L462="","",IF(OR($L462="北海道",$L462="東京都",$L462="大阪府",$L462="京都府",RIGHT($L462,1)="県"),0,1))</f>
        <v/>
      </c>
      <c r="AM462" s="76" t="str">
        <f>IF(AN462="","",RANK(AN462,$AN$21:$AN$600,1))</f>
        <v/>
      </c>
      <c r="AN462" s="76" t="str">
        <f>IF(V462="","",C462)</f>
        <v/>
      </c>
      <c r="AO462" s="1" t="str">
        <f>IF(AP462="","",RANK(AP462,$AP$21:$AP$600,1))</f>
        <v/>
      </c>
      <c r="AP462" s="76" t="str">
        <f>IF(W462="","",C462)</f>
        <v/>
      </c>
      <c r="AR462" s="76" t="str">
        <f t="shared" ref="AR462" si="633">IF(C462="","",G464)</f>
        <v/>
      </c>
      <c r="AS462" s="76" t="str">
        <f t="shared" ref="AS462" si="634">RIGHT(C462,3)</f>
        <v/>
      </c>
      <c r="AT462" s="76" t="str">
        <f t="shared" ref="AT462" si="635">IF(C462="","",RIGHT("00"&amp;AS462,3))</f>
        <v/>
      </c>
      <c r="AU462" s="76" t="str">
        <f t="shared" ref="AU462" si="636">CONCATENATE(AR462,AT462)</f>
        <v/>
      </c>
    </row>
    <row r="463" spans="2:47">
      <c r="B463" s="125"/>
      <c r="C463" s="165"/>
      <c r="D463" s="170"/>
      <c r="E463" s="175"/>
      <c r="F463" s="171"/>
      <c r="G463" s="213"/>
      <c r="H463" s="214"/>
      <c r="I463" s="215"/>
      <c r="J463" s="170"/>
      <c r="K463" s="171"/>
      <c r="L463" s="170"/>
      <c r="M463" s="175"/>
      <c r="N463" s="171"/>
      <c r="O463" s="48" t="s">
        <v>154</v>
      </c>
      <c r="P463" s="27"/>
      <c r="Q463" s="45"/>
      <c r="R463" s="48" t="str">
        <f t="shared" si="556"/>
        <v/>
      </c>
      <c r="S463" s="45"/>
      <c r="T463" s="48" t="str">
        <f t="shared" si="557"/>
        <v/>
      </c>
      <c r="U463" s="73"/>
      <c r="V463" s="156"/>
      <c r="W463" s="157"/>
      <c r="AC463" s="91"/>
      <c r="AD463" s="1" t="str">
        <f>IF($P463="","0",VLOOKUP($P463,登録データ!$Q$4:$R$19,2,FALSE))</f>
        <v>0</v>
      </c>
      <c r="AE463" s="1" t="str">
        <f t="shared" si="558"/>
        <v>00</v>
      </c>
      <c r="AF463" s="1" t="str">
        <f t="shared" si="559"/>
        <v/>
      </c>
      <c r="AG463" s="1" t="str">
        <f t="shared" si="550"/>
        <v>000000</v>
      </c>
      <c r="AH463" s="1" t="str">
        <f t="shared" si="551"/>
        <v/>
      </c>
      <c r="AI463" s="1" t="str">
        <f t="shared" si="560"/>
        <v/>
      </c>
      <c r="AJ463" s="219"/>
      <c r="AK463" s="219"/>
      <c r="AM463" s="76"/>
      <c r="AN463" s="76"/>
      <c r="AO463" s="76"/>
      <c r="AP463" s="76"/>
      <c r="AR463" s="76"/>
      <c r="AS463" s="76"/>
      <c r="AT463" s="76"/>
      <c r="AU463" s="76"/>
    </row>
    <row r="464" spans="2:47" ht="19.5" thickBot="1">
      <c r="B464" s="210"/>
      <c r="C464" s="166"/>
      <c r="D464" s="172"/>
      <c r="E464" s="176"/>
      <c r="F464" s="173"/>
      <c r="G464" s="216"/>
      <c r="H464" s="217"/>
      <c r="I464" s="218"/>
      <c r="J464" s="172"/>
      <c r="K464" s="173"/>
      <c r="L464" s="172"/>
      <c r="M464" s="176"/>
      <c r="N464" s="173"/>
      <c r="O464" s="9" t="s">
        <v>155</v>
      </c>
      <c r="P464" s="111"/>
      <c r="Q464" s="30"/>
      <c r="R464" s="9" t="str">
        <f t="shared" si="556"/>
        <v/>
      </c>
      <c r="S464" s="30"/>
      <c r="T464" s="9" t="str">
        <f t="shared" si="557"/>
        <v/>
      </c>
      <c r="U464" s="82"/>
      <c r="V464" s="156"/>
      <c r="W464" s="157"/>
      <c r="AC464" s="91"/>
      <c r="AD464" s="1" t="str">
        <f>IF($P464="","0",VLOOKUP($P464,登録データ!$Q$4:$R$19,2,FALSE))</f>
        <v>0</v>
      </c>
      <c r="AE464" s="1" t="str">
        <f t="shared" si="558"/>
        <v>00</v>
      </c>
      <c r="AF464" s="1" t="str">
        <f t="shared" si="559"/>
        <v/>
      </c>
      <c r="AG464" s="1" t="str">
        <f t="shared" si="550"/>
        <v>000000</v>
      </c>
      <c r="AH464" s="1" t="str">
        <f t="shared" si="551"/>
        <v/>
      </c>
      <c r="AI464" s="1" t="str">
        <f t="shared" si="560"/>
        <v/>
      </c>
      <c r="AJ464" s="219"/>
      <c r="AK464" s="219"/>
      <c r="AM464" s="76"/>
      <c r="AN464" s="76"/>
      <c r="AO464" s="76"/>
      <c r="AP464" s="76"/>
      <c r="AR464" s="76"/>
      <c r="AS464" s="76"/>
      <c r="AT464" s="76"/>
      <c r="AU464" s="76"/>
    </row>
    <row r="465" spans="2:47" ht="19.5" thickTop="1">
      <c r="B465" s="209">
        <v>149</v>
      </c>
      <c r="C465" s="164"/>
      <c r="D465" s="168"/>
      <c r="E465" s="174"/>
      <c r="F465" s="169"/>
      <c r="G465" s="168"/>
      <c r="H465" s="174"/>
      <c r="I465" s="169"/>
      <c r="J465" s="168"/>
      <c r="K465" s="169"/>
      <c r="L465" s="168"/>
      <c r="M465" s="174"/>
      <c r="N465" s="169"/>
      <c r="O465" s="20" t="s">
        <v>153</v>
      </c>
      <c r="P465" s="54"/>
      <c r="Q465" s="29"/>
      <c r="R465" s="20" t="str">
        <f t="shared" si="556"/>
        <v/>
      </c>
      <c r="S465" s="29"/>
      <c r="T465" s="20" t="str">
        <f t="shared" si="557"/>
        <v/>
      </c>
      <c r="U465" s="81"/>
      <c r="V465" s="156"/>
      <c r="W465" s="157"/>
      <c r="AC465" s="91"/>
      <c r="AD465" s="1" t="str">
        <f>IF($P465="","0",VLOOKUP($P465,登録データ!$Q$4:$R$19,2,FALSE))</f>
        <v>0</v>
      </c>
      <c r="AE465" s="1" t="str">
        <f t="shared" si="558"/>
        <v>00</v>
      </c>
      <c r="AF465" s="1" t="str">
        <f t="shared" si="559"/>
        <v/>
      </c>
      <c r="AG465" s="1" t="str">
        <f t="shared" si="550"/>
        <v>000000</v>
      </c>
      <c r="AH465" s="1" t="str">
        <f t="shared" si="551"/>
        <v/>
      </c>
      <c r="AI465" s="1" t="str">
        <f t="shared" si="560"/>
        <v/>
      </c>
      <c r="AJ465" s="219" t="str">
        <f>IF($C465="","",IF($C465="@",0,IF(COUNTIF($C$21:$C$620,$C465)=1,0,1)))</f>
        <v/>
      </c>
      <c r="AK465" s="219" t="str">
        <f>IF($L465="","",IF(OR($L465="北海道",$L465="東京都",$L465="大阪府",$L465="京都府",RIGHT($L465,1)="県"),0,1))</f>
        <v/>
      </c>
      <c r="AM465" s="76" t="str">
        <f>IF(AN465="","",RANK(AN465,$AN$21:$AN$600,1))</f>
        <v/>
      </c>
      <c r="AN465" s="76" t="str">
        <f>IF(V465="","",C465)</f>
        <v/>
      </c>
      <c r="AO465" s="1" t="str">
        <f>IF(AP465="","",RANK(AP465,$AP$21:$AP$600,1))</f>
        <v/>
      </c>
      <c r="AP465" s="76" t="str">
        <f>IF(W465="","",C465)</f>
        <v/>
      </c>
      <c r="AR465" s="76" t="str">
        <f t="shared" ref="AR465" si="637">IF(C465="","",G467)</f>
        <v/>
      </c>
      <c r="AS465" s="76" t="str">
        <f t="shared" ref="AS465" si="638">RIGHT(C465,3)</f>
        <v/>
      </c>
      <c r="AT465" s="76" t="str">
        <f t="shared" ref="AT465" si="639">IF(C465="","",RIGHT("00"&amp;AS465,3))</f>
        <v/>
      </c>
      <c r="AU465" s="76" t="str">
        <f t="shared" ref="AU465" si="640">CONCATENATE(AR465,AT465)</f>
        <v/>
      </c>
    </row>
    <row r="466" spans="2:47">
      <c r="B466" s="125"/>
      <c r="C466" s="165"/>
      <c r="D466" s="170"/>
      <c r="E466" s="175"/>
      <c r="F466" s="171"/>
      <c r="G466" s="213"/>
      <c r="H466" s="214"/>
      <c r="I466" s="215"/>
      <c r="J466" s="170"/>
      <c r="K466" s="171"/>
      <c r="L466" s="170"/>
      <c r="M466" s="175"/>
      <c r="N466" s="171"/>
      <c r="O466" s="48" t="s">
        <v>154</v>
      </c>
      <c r="P466" s="27"/>
      <c r="Q466" s="45"/>
      <c r="R466" s="48" t="str">
        <f t="shared" si="556"/>
        <v/>
      </c>
      <c r="S466" s="45"/>
      <c r="T466" s="48" t="str">
        <f t="shared" si="557"/>
        <v/>
      </c>
      <c r="U466" s="73"/>
      <c r="V466" s="156"/>
      <c r="W466" s="157"/>
      <c r="AC466" s="91"/>
      <c r="AD466" s="1" t="str">
        <f>IF($P466="","0",VLOOKUP($P466,登録データ!$Q$4:$R$19,2,FALSE))</f>
        <v>0</v>
      </c>
      <c r="AE466" s="1" t="str">
        <f t="shared" si="558"/>
        <v>00</v>
      </c>
      <c r="AF466" s="1" t="str">
        <f t="shared" si="559"/>
        <v/>
      </c>
      <c r="AG466" s="1" t="str">
        <f t="shared" si="550"/>
        <v>000000</v>
      </c>
      <c r="AH466" s="1" t="str">
        <f t="shared" si="551"/>
        <v/>
      </c>
      <c r="AI466" s="1" t="str">
        <f t="shared" si="560"/>
        <v/>
      </c>
      <c r="AJ466" s="219"/>
      <c r="AK466" s="219"/>
      <c r="AM466" s="76"/>
      <c r="AN466" s="76"/>
      <c r="AO466" s="76"/>
      <c r="AP466" s="76"/>
      <c r="AR466" s="76"/>
      <c r="AS466" s="76"/>
      <c r="AT466" s="76"/>
      <c r="AU466" s="76"/>
    </row>
    <row r="467" spans="2:47" ht="19.5" thickBot="1">
      <c r="B467" s="210"/>
      <c r="C467" s="166"/>
      <c r="D467" s="172"/>
      <c r="E467" s="176"/>
      <c r="F467" s="173"/>
      <c r="G467" s="216"/>
      <c r="H467" s="217"/>
      <c r="I467" s="218"/>
      <c r="J467" s="172"/>
      <c r="K467" s="173"/>
      <c r="L467" s="172"/>
      <c r="M467" s="176"/>
      <c r="N467" s="173"/>
      <c r="O467" s="9" t="s">
        <v>155</v>
      </c>
      <c r="P467" s="111"/>
      <c r="Q467" s="30"/>
      <c r="R467" s="9" t="str">
        <f t="shared" si="556"/>
        <v/>
      </c>
      <c r="S467" s="30"/>
      <c r="T467" s="9" t="str">
        <f t="shared" si="557"/>
        <v/>
      </c>
      <c r="U467" s="82"/>
      <c r="V467" s="156"/>
      <c r="W467" s="157"/>
      <c r="AC467" s="91"/>
      <c r="AD467" s="1" t="str">
        <f>IF($P467="","0",VLOOKUP($P467,登録データ!$Q$4:$R$19,2,FALSE))</f>
        <v>0</v>
      </c>
      <c r="AE467" s="1" t="str">
        <f t="shared" si="558"/>
        <v>00</v>
      </c>
      <c r="AF467" s="1" t="str">
        <f t="shared" si="559"/>
        <v/>
      </c>
      <c r="AG467" s="1" t="str">
        <f t="shared" si="550"/>
        <v>000000</v>
      </c>
      <c r="AH467" s="1" t="str">
        <f t="shared" si="551"/>
        <v/>
      </c>
      <c r="AI467" s="1" t="str">
        <f t="shared" si="560"/>
        <v/>
      </c>
      <c r="AJ467" s="219"/>
      <c r="AK467" s="219"/>
      <c r="AM467" s="76"/>
      <c r="AN467" s="76"/>
      <c r="AO467" s="76"/>
      <c r="AP467" s="76"/>
      <c r="AR467" s="76"/>
      <c r="AS467" s="76"/>
      <c r="AT467" s="76"/>
      <c r="AU467" s="76"/>
    </row>
    <row r="468" spans="2:47" ht="19.5" thickTop="1">
      <c r="B468" s="209">
        <v>150</v>
      </c>
      <c r="C468" s="164"/>
      <c r="D468" s="168"/>
      <c r="E468" s="174"/>
      <c r="F468" s="169"/>
      <c r="G468" s="168"/>
      <c r="H468" s="174"/>
      <c r="I468" s="169"/>
      <c r="J468" s="168"/>
      <c r="K468" s="169"/>
      <c r="L468" s="168"/>
      <c r="M468" s="174"/>
      <c r="N468" s="169"/>
      <c r="O468" s="20" t="s">
        <v>153</v>
      </c>
      <c r="P468" s="54"/>
      <c r="Q468" s="29"/>
      <c r="R468" s="20" t="str">
        <f t="shared" si="556"/>
        <v/>
      </c>
      <c r="S468" s="29"/>
      <c r="T468" s="20" t="str">
        <f t="shared" si="557"/>
        <v/>
      </c>
      <c r="U468" s="81"/>
      <c r="V468" s="156"/>
      <c r="W468" s="157"/>
      <c r="AC468" s="91"/>
      <c r="AD468" s="1" t="str">
        <f>IF($P468="","0",VLOOKUP($P468,登録データ!$Q$4:$R$19,2,FALSE))</f>
        <v>0</v>
      </c>
      <c r="AE468" s="1" t="str">
        <f t="shared" si="558"/>
        <v>00</v>
      </c>
      <c r="AF468" s="1" t="str">
        <f t="shared" si="559"/>
        <v/>
      </c>
      <c r="AG468" s="1" t="str">
        <f t="shared" si="550"/>
        <v>000000</v>
      </c>
      <c r="AH468" s="1" t="str">
        <f t="shared" si="551"/>
        <v/>
      </c>
      <c r="AI468" s="1" t="str">
        <f t="shared" si="560"/>
        <v/>
      </c>
      <c r="AJ468" s="219" t="str">
        <f>IF($C468="","",IF($C468="@",0,IF(COUNTIF($C$21:$C$620,$C468)=1,0,1)))</f>
        <v/>
      </c>
      <c r="AK468" s="219" t="str">
        <f>IF($L468="","",IF(OR($L468="北海道",$L468="東京都",$L468="大阪府",$L468="京都府",RIGHT($L468,1)="県"),0,1))</f>
        <v/>
      </c>
      <c r="AM468" s="76" t="str">
        <f>IF(AN468="","",RANK(AN468,$AN$21:$AN$600,1))</f>
        <v/>
      </c>
      <c r="AN468" s="76" t="str">
        <f>IF(V468="","",C468)</f>
        <v/>
      </c>
      <c r="AO468" s="1" t="str">
        <f>IF(AP468="","",RANK(AP468,$AP$21:$AP$600,1))</f>
        <v/>
      </c>
      <c r="AP468" s="76" t="str">
        <f>IF(W468="","",C468)</f>
        <v/>
      </c>
      <c r="AR468" s="76" t="str">
        <f t="shared" ref="AR468" si="641">IF(C468="","",G470)</f>
        <v/>
      </c>
      <c r="AS468" s="76" t="str">
        <f t="shared" ref="AS468" si="642">RIGHT(C468,3)</f>
        <v/>
      </c>
      <c r="AT468" s="76" t="str">
        <f t="shared" ref="AT468" si="643">IF(C468="","",RIGHT("00"&amp;AS468,3))</f>
        <v/>
      </c>
      <c r="AU468" s="76" t="str">
        <f t="shared" ref="AU468" si="644">CONCATENATE(AR468,AT468)</f>
        <v/>
      </c>
    </row>
    <row r="469" spans="2:47">
      <c r="B469" s="125"/>
      <c r="C469" s="165"/>
      <c r="D469" s="170"/>
      <c r="E469" s="175"/>
      <c r="F469" s="171"/>
      <c r="G469" s="213"/>
      <c r="H469" s="214"/>
      <c r="I469" s="215"/>
      <c r="J469" s="170"/>
      <c r="K469" s="171"/>
      <c r="L469" s="170"/>
      <c r="M469" s="175"/>
      <c r="N469" s="171"/>
      <c r="O469" s="48" t="s">
        <v>154</v>
      </c>
      <c r="P469" s="27"/>
      <c r="Q469" s="45"/>
      <c r="R469" s="48" t="str">
        <f t="shared" si="556"/>
        <v/>
      </c>
      <c r="S469" s="45"/>
      <c r="T469" s="48" t="str">
        <f t="shared" si="557"/>
        <v/>
      </c>
      <c r="U469" s="73"/>
      <c r="V469" s="156"/>
      <c r="W469" s="157"/>
      <c r="AC469" s="91"/>
      <c r="AD469" s="1" t="str">
        <f>IF($P469="","0",VLOOKUP($P469,登録データ!$Q$4:$R$19,2,FALSE))</f>
        <v>0</v>
      </c>
      <c r="AE469" s="1" t="str">
        <f t="shared" si="558"/>
        <v>00</v>
      </c>
      <c r="AF469" s="1" t="str">
        <f t="shared" si="559"/>
        <v/>
      </c>
      <c r="AG469" s="1" t="str">
        <f t="shared" ref="AG469:AG532" si="645">IF($AF469=2,IF($S469="","0000",CONCATENATE(RIGHT($S469+100,2),$AE469)),IF($S469="","000000",CONCATENATE(RIGHT($Q469+100,2),RIGHT($S469+100,2),$AE469)))</f>
        <v>000000</v>
      </c>
      <c r="AH469" s="1" t="str">
        <f t="shared" ref="AH469:AH532" si="646">IF($P469="","",CONCATENATE($AD469," ",IF($AF469=1,RIGHT($AG469+10000000,7),RIGHT($AG469+100000,5))))</f>
        <v/>
      </c>
      <c r="AI469" s="1" t="str">
        <f t="shared" si="560"/>
        <v/>
      </c>
      <c r="AJ469" s="219"/>
      <c r="AK469" s="219"/>
      <c r="AM469" s="76"/>
      <c r="AN469" s="76"/>
      <c r="AO469" s="76"/>
      <c r="AP469" s="76"/>
      <c r="AR469" s="76"/>
      <c r="AS469" s="76"/>
      <c r="AT469" s="76"/>
      <c r="AU469" s="76"/>
    </row>
    <row r="470" spans="2:47" ht="19.5" thickBot="1">
      <c r="B470" s="210"/>
      <c r="C470" s="166"/>
      <c r="D470" s="172"/>
      <c r="E470" s="176"/>
      <c r="F470" s="173"/>
      <c r="G470" s="216"/>
      <c r="H470" s="217"/>
      <c r="I470" s="218"/>
      <c r="J470" s="172"/>
      <c r="K470" s="173"/>
      <c r="L470" s="172"/>
      <c r="M470" s="176"/>
      <c r="N470" s="173"/>
      <c r="O470" s="9" t="s">
        <v>155</v>
      </c>
      <c r="P470" s="111"/>
      <c r="Q470" s="30"/>
      <c r="R470" s="9" t="str">
        <f t="shared" ref="R470:R533" si="647">IF($P470="","",IF(OR(RIGHT($P470,1)="m",RIGHT($P470,1)="H"),"分",""))</f>
        <v/>
      </c>
      <c r="S470" s="30"/>
      <c r="T470" s="9" t="str">
        <f t="shared" ref="T470:T533" si="648">IF($P470="","",IF(OR(RIGHT($P470,1)="m",RIGHT($P470,1)="H"),"秒","m"))</f>
        <v/>
      </c>
      <c r="U470" s="82"/>
      <c r="V470" s="156"/>
      <c r="W470" s="157"/>
      <c r="AC470" s="91"/>
      <c r="AD470" s="1" t="str">
        <f>IF($P470="","0",VLOOKUP($P470,登録データ!$Q$4:$R$19,2,FALSE))</f>
        <v>0</v>
      </c>
      <c r="AE470" s="1" t="str">
        <f t="shared" ref="AE470:AE533" si="649">IF($U470="","00",IF(LEN($U470)=1,$U470*10,$U470))</f>
        <v>00</v>
      </c>
      <c r="AF470" s="1" t="str">
        <f t="shared" ref="AF470:AF533" si="650">IF($P470="","",IF(OR(RIGHT($P470,1)="m",RIGHT($P470,1)="H"),1,2))</f>
        <v/>
      </c>
      <c r="AG470" s="1" t="str">
        <f t="shared" si="645"/>
        <v>000000</v>
      </c>
      <c r="AH470" s="1" t="str">
        <f t="shared" si="646"/>
        <v/>
      </c>
      <c r="AI470" s="1" t="str">
        <f t="shared" ref="AI470:AI533" si="651">IF($S470="","",IF(OR(VALUE($S470)&lt;60,$T470="m"),0,1))</f>
        <v/>
      </c>
      <c r="AJ470" s="219"/>
      <c r="AK470" s="219"/>
      <c r="AM470" s="76"/>
      <c r="AN470" s="76"/>
      <c r="AO470" s="76"/>
      <c r="AP470" s="76"/>
      <c r="AR470" s="76"/>
      <c r="AS470" s="76"/>
      <c r="AT470" s="76"/>
      <c r="AU470" s="76"/>
    </row>
    <row r="471" spans="2:47" ht="19.5" thickTop="1">
      <c r="B471" s="209">
        <v>151</v>
      </c>
      <c r="C471" s="164"/>
      <c r="D471" s="168"/>
      <c r="E471" s="174"/>
      <c r="F471" s="169"/>
      <c r="G471" s="168"/>
      <c r="H471" s="174"/>
      <c r="I471" s="169"/>
      <c r="J471" s="168"/>
      <c r="K471" s="169"/>
      <c r="L471" s="168"/>
      <c r="M471" s="174"/>
      <c r="N471" s="169"/>
      <c r="O471" s="20" t="s">
        <v>153</v>
      </c>
      <c r="P471" s="54"/>
      <c r="Q471" s="29"/>
      <c r="R471" s="20" t="str">
        <f t="shared" si="647"/>
        <v/>
      </c>
      <c r="S471" s="29"/>
      <c r="T471" s="20" t="str">
        <f t="shared" si="648"/>
        <v/>
      </c>
      <c r="U471" s="81"/>
      <c r="V471" s="156"/>
      <c r="W471" s="157"/>
      <c r="AC471" s="91"/>
      <c r="AD471" s="1" t="str">
        <f>IF($P471="","0",VLOOKUP($P471,登録データ!$Q$4:$R$19,2,FALSE))</f>
        <v>0</v>
      </c>
      <c r="AE471" s="1" t="str">
        <f t="shared" si="649"/>
        <v>00</v>
      </c>
      <c r="AF471" s="1" t="str">
        <f t="shared" si="650"/>
        <v/>
      </c>
      <c r="AG471" s="1" t="str">
        <f t="shared" si="645"/>
        <v>000000</v>
      </c>
      <c r="AH471" s="1" t="str">
        <f t="shared" si="646"/>
        <v/>
      </c>
      <c r="AI471" s="1" t="str">
        <f t="shared" si="651"/>
        <v/>
      </c>
      <c r="AJ471" s="219" t="str">
        <f>IF($C471="","",IF($C471="@",0,IF(COUNTIF($C$21:$C$620,$C471)=1,0,1)))</f>
        <v/>
      </c>
      <c r="AK471" s="219" t="str">
        <f>IF($L471="","",IF(OR($L471="北海道",$L471="東京都",$L471="大阪府",$L471="京都府",RIGHT($L471,1)="県"),0,1))</f>
        <v/>
      </c>
      <c r="AM471" s="76" t="str">
        <f>IF(AN471="","",RANK(AN471,$AN$21:$AN$600,1))</f>
        <v/>
      </c>
      <c r="AN471" s="76" t="str">
        <f>IF(V471="","",C471)</f>
        <v/>
      </c>
      <c r="AO471" s="1" t="str">
        <f>IF(AP471="","",RANK(AP471,$AP$21:$AP$600,1))</f>
        <v/>
      </c>
      <c r="AP471" s="76" t="str">
        <f>IF(W471="","",C471)</f>
        <v/>
      </c>
      <c r="AR471" s="76" t="str">
        <f t="shared" ref="AR471" si="652">IF(C471="","",G473)</f>
        <v/>
      </c>
      <c r="AS471" s="76" t="str">
        <f t="shared" ref="AS471" si="653">RIGHT(C471,3)</f>
        <v/>
      </c>
      <c r="AT471" s="76" t="str">
        <f t="shared" ref="AT471" si="654">IF(C471="","",RIGHT("00"&amp;AS471,3))</f>
        <v/>
      </c>
      <c r="AU471" s="76" t="str">
        <f t="shared" ref="AU471" si="655">CONCATENATE(AR471,AT471)</f>
        <v/>
      </c>
    </row>
    <row r="472" spans="2:47">
      <c r="B472" s="125"/>
      <c r="C472" s="165"/>
      <c r="D472" s="170"/>
      <c r="E472" s="175"/>
      <c r="F472" s="171"/>
      <c r="G472" s="213"/>
      <c r="H472" s="214"/>
      <c r="I472" s="215"/>
      <c r="J472" s="170"/>
      <c r="K472" s="171"/>
      <c r="L472" s="170"/>
      <c r="M472" s="175"/>
      <c r="N472" s="171"/>
      <c r="O472" s="48" t="s">
        <v>154</v>
      </c>
      <c r="P472" s="27"/>
      <c r="Q472" s="45"/>
      <c r="R472" s="48" t="str">
        <f t="shared" si="647"/>
        <v/>
      </c>
      <c r="S472" s="45"/>
      <c r="T472" s="48" t="str">
        <f t="shared" si="648"/>
        <v/>
      </c>
      <c r="U472" s="73"/>
      <c r="V472" s="156"/>
      <c r="W472" s="157"/>
      <c r="AC472" s="91"/>
      <c r="AD472" s="1" t="str">
        <f>IF($P472="","0",VLOOKUP($P472,登録データ!$Q$4:$R$19,2,FALSE))</f>
        <v>0</v>
      </c>
      <c r="AE472" s="1" t="str">
        <f t="shared" si="649"/>
        <v>00</v>
      </c>
      <c r="AF472" s="1" t="str">
        <f t="shared" si="650"/>
        <v/>
      </c>
      <c r="AG472" s="1" t="str">
        <f t="shared" si="645"/>
        <v>000000</v>
      </c>
      <c r="AH472" s="1" t="str">
        <f t="shared" si="646"/>
        <v/>
      </c>
      <c r="AI472" s="1" t="str">
        <f t="shared" si="651"/>
        <v/>
      </c>
      <c r="AJ472" s="219"/>
      <c r="AK472" s="219"/>
      <c r="AM472" s="76"/>
      <c r="AN472" s="76"/>
      <c r="AO472" s="76"/>
      <c r="AP472" s="76"/>
      <c r="AR472" s="76"/>
      <c r="AS472" s="76"/>
      <c r="AT472" s="76"/>
      <c r="AU472" s="76"/>
    </row>
    <row r="473" spans="2:47" ht="19.5" thickBot="1">
      <c r="B473" s="210"/>
      <c r="C473" s="166"/>
      <c r="D473" s="172"/>
      <c r="E473" s="176"/>
      <c r="F473" s="173"/>
      <c r="G473" s="216"/>
      <c r="H473" s="217"/>
      <c r="I473" s="218"/>
      <c r="J473" s="172"/>
      <c r="K473" s="173"/>
      <c r="L473" s="172"/>
      <c r="M473" s="176"/>
      <c r="N473" s="173"/>
      <c r="O473" s="9" t="s">
        <v>155</v>
      </c>
      <c r="P473" s="111"/>
      <c r="Q473" s="30"/>
      <c r="R473" s="9" t="str">
        <f t="shared" si="647"/>
        <v/>
      </c>
      <c r="S473" s="30"/>
      <c r="T473" s="9" t="str">
        <f t="shared" si="648"/>
        <v/>
      </c>
      <c r="U473" s="82"/>
      <c r="V473" s="156"/>
      <c r="W473" s="157"/>
      <c r="AC473" s="91"/>
      <c r="AD473" s="1" t="str">
        <f>IF($P473="","0",VLOOKUP($P473,登録データ!$Q$4:$R$19,2,FALSE))</f>
        <v>0</v>
      </c>
      <c r="AE473" s="1" t="str">
        <f t="shared" si="649"/>
        <v>00</v>
      </c>
      <c r="AF473" s="1" t="str">
        <f t="shared" si="650"/>
        <v/>
      </c>
      <c r="AG473" s="1" t="str">
        <f t="shared" si="645"/>
        <v>000000</v>
      </c>
      <c r="AH473" s="1" t="str">
        <f t="shared" si="646"/>
        <v/>
      </c>
      <c r="AI473" s="1" t="str">
        <f t="shared" si="651"/>
        <v/>
      </c>
      <c r="AJ473" s="219"/>
      <c r="AK473" s="219"/>
      <c r="AM473" s="76"/>
      <c r="AN473" s="76"/>
      <c r="AO473" s="76"/>
      <c r="AP473" s="76"/>
      <c r="AR473" s="76"/>
      <c r="AS473" s="76"/>
      <c r="AT473" s="76"/>
      <c r="AU473" s="76"/>
    </row>
    <row r="474" spans="2:47" ht="19.5" thickTop="1">
      <c r="B474" s="209">
        <v>152</v>
      </c>
      <c r="C474" s="164"/>
      <c r="D474" s="168"/>
      <c r="E474" s="174"/>
      <c r="F474" s="169"/>
      <c r="G474" s="168"/>
      <c r="H474" s="174"/>
      <c r="I474" s="169"/>
      <c r="J474" s="168"/>
      <c r="K474" s="169"/>
      <c r="L474" s="168"/>
      <c r="M474" s="174"/>
      <c r="N474" s="169"/>
      <c r="O474" s="20" t="s">
        <v>153</v>
      </c>
      <c r="P474" s="54"/>
      <c r="Q474" s="29"/>
      <c r="R474" s="20" t="str">
        <f t="shared" si="647"/>
        <v/>
      </c>
      <c r="S474" s="29"/>
      <c r="T474" s="20" t="str">
        <f t="shared" si="648"/>
        <v/>
      </c>
      <c r="U474" s="81"/>
      <c r="V474" s="156"/>
      <c r="W474" s="157"/>
      <c r="AC474" s="91"/>
      <c r="AD474" s="1" t="str">
        <f>IF($P474="","0",VLOOKUP($P474,登録データ!$Q$4:$R$19,2,FALSE))</f>
        <v>0</v>
      </c>
      <c r="AE474" s="1" t="str">
        <f t="shared" si="649"/>
        <v>00</v>
      </c>
      <c r="AF474" s="1" t="str">
        <f t="shared" si="650"/>
        <v/>
      </c>
      <c r="AG474" s="1" t="str">
        <f t="shared" si="645"/>
        <v>000000</v>
      </c>
      <c r="AH474" s="1" t="str">
        <f t="shared" si="646"/>
        <v/>
      </c>
      <c r="AI474" s="1" t="str">
        <f t="shared" si="651"/>
        <v/>
      </c>
      <c r="AJ474" s="219" t="str">
        <f>IF($C474="","",IF($C474="@",0,IF(COUNTIF($C$21:$C$620,$C474)=1,0,1)))</f>
        <v/>
      </c>
      <c r="AK474" s="219" t="str">
        <f>IF($L474="","",IF(OR($L474="北海道",$L474="東京都",$L474="大阪府",$L474="京都府",RIGHT($L474,1)="県"),0,1))</f>
        <v/>
      </c>
      <c r="AM474" s="76" t="str">
        <f>IF(AN474="","",RANK(AN474,$AN$21:$AN$600,1))</f>
        <v/>
      </c>
      <c r="AN474" s="76" t="str">
        <f>IF(V474="","",C474)</f>
        <v/>
      </c>
      <c r="AO474" s="1" t="str">
        <f>IF(AP474="","",RANK(AP474,$AP$21:$AP$600,1))</f>
        <v/>
      </c>
      <c r="AP474" s="76" t="str">
        <f>IF(W474="","",C474)</f>
        <v/>
      </c>
      <c r="AR474" s="76" t="str">
        <f t="shared" ref="AR474" si="656">IF(C474="","",G476)</f>
        <v/>
      </c>
      <c r="AS474" s="76" t="str">
        <f t="shared" ref="AS474" si="657">RIGHT(C474,3)</f>
        <v/>
      </c>
      <c r="AT474" s="76" t="str">
        <f t="shared" ref="AT474" si="658">IF(C474="","",RIGHT("00"&amp;AS474,3))</f>
        <v/>
      </c>
      <c r="AU474" s="76" t="str">
        <f t="shared" ref="AU474" si="659">CONCATENATE(AR474,AT474)</f>
        <v/>
      </c>
    </row>
    <row r="475" spans="2:47">
      <c r="B475" s="125"/>
      <c r="C475" s="165"/>
      <c r="D475" s="170"/>
      <c r="E475" s="175"/>
      <c r="F475" s="171"/>
      <c r="G475" s="213"/>
      <c r="H475" s="214"/>
      <c r="I475" s="215"/>
      <c r="J475" s="170"/>
      <c r="K475" s="171"/>
      <c r="L475" s="170"/>
      <c r="M475" s="175"/>
      <c r="N475" s="171"/>
      <c r="O475" s="48" t="s">
        <v>154</v>
      </c>
      <c r="P475" s="27"/>
      <c r="Q475" s="45"/>
      <c r="R475" s="48" t="str">
        <f t="shared" si="647"/>
        <v/>
      </c>
      <c r="S475" s="45"/>
      <c r="T475" s="48" t="str">
        <f t="shared" si="648"/>
        <v/>
      </c>
      <c r="U475" s="73"/>
      <c r="V475" s="156"/>
      <c r="W475" s="157"/>
      <c r="AC475" s="91"/>
      <c r="AD475" s="1" t="str">
        <f>IF($P475="","0",VLOOKUP($P475,登録データ!$Q$4:$R$19,2,FALSE))</f>
        <v>0</v>
      </c>
      <c r="AE475" s="1" t="str">
        <f t="shared" si="649"/>
        <v>00</v>
      </c>
      <c r="AF475" s="1" t="str">
        <f t="shared" si="650"/>
        <v/>
      </c>
      <c r="AG475" s="1" t="str">
        <f t="shared" si="645"/>
        <v>000000</v>
      </c>
      <c r="AH475" s="1" t="str">
        <f t="shared" si="646"/>
        <v/>
      </c>
      <c r="AI475" s="1" t="str">
        <f t="shared" si="651"/>
        <v/>
      </c>
      <c r="AJ475" s="219"/>
      <c r="AK475" s="219"/>
      <c r="AM475" s="76"/>
      <c r="AN475" s="76"/>
      <c r="AO475" s="76"/>
      <c r="AP475" s="76"/>
      <c r="AR475" s="76"/>
      <c r="AS475" s="76"/>
      <c r="AT475" s="76"/>
      <c r="AU475" s="76"/>
    </row>
    <row r="476" spans="2:47" ht="19.5" thickBot="1">
      <c r="B476" s="210"/>
      <c r="C476" s="166"/>
      <c r="D476" s="172"/>
      <c r="E476" s="176"/>
      <c r="F476" s="173"/>
      <c r="G476" s="216"/>
      <c r="H476" s="217"/>
      <c r="I476" s="218"/>
      <c r="J476" s="172"/>
      <c r="K476" s="173"/>
      <c r="L476" s="172"/>
      <c r="M476" s="176"/>
      <c r="N476" s="173"/>
      <c r="O476" s="9" t="s">
        <v>155</v>
      </c>
      <c r="P476" s="111"/>
      <c r="Q476" s="30"/>
      <c r="R476" s="9" t="str">
        <f t="shared" si="647"/>
        <v/>
      </c>
      <c r="S476" s="30"/>
      <c r="T476" s="9" t="str">
        <f t="shared" si="648"/>
        <v/>
      </c>
      <c r="U476" s="82"/>
      <c r="V476" s="156"/>
      <c r="W476" s="157"/>
      <c r="AC476" s="91"/>
      <c r="AD476" s="1" t="str">
        <f>IF($P476="","0",VLOOKUP($P476,登録データ!$Q$4:$R$19,2,FALSE))</f>
        <v>0</v>
      </c>
      <c r="AE476" s="1" t="str">
        <f t="shared" si="649"/>
        <v>00</v>
      </c>
      <c r="AF476" s="1" t="str">
        <f t="shared" si="650"/>
        <v/>
      </c>
      <c r="AG476" s="1" t="str">
        <f t="shared" si="645"/>
        <v>000000</v>
      </c>
      <c r="AH476" s="1" t="str">
        <f t="shared" si="646"/>
        <v/>
      </c>
      <c r="AI476" s="1" t="str">
        <f t="shared" si="651"/>
        <v/>
      </c>
      <c r="AJ476" s="219"/>
      <c r="AK476" s="219"/>
      <c r="AM476" s="76"/>
      <c r="AN476" s="76"/>
      <c r="AO476" s="76"/>
      <c r="AP476" s="76"/>
      <c r="AR476" s="76"/>
      <c r="AS476" s="76"/>
      <c r="AT476" s="76"/>
      <c r="AU476" s="76"/>
    </row>
    <row r="477" spans="2:47" ht="19.5" thickTop="1">
      <c r="B477" s="209">
        <v>153</v>
      </c>
      <c r="C477" s="164"/>
      <c r="D477" s="168"/>
      <c r="E477" s="174"/>
      <c r="F477" s="169"/>
      <c r="G477" s="168"/>
      <c r="H477" s="174"/>
      <c r="I477" s="169"/>
      <c r="J477" s="168"/>
      <c r="K477" s="169"/>
      <c r="L477" s="168"/>
      <c r="M477" s="174"/>
      <c r="N477" s="169"/>
      <c r="O477" s="20" t="s">
        <v>153</v>
      </c>
      <c r="P477" s="54"/>
      <c r="Q477" s="29"/>
      <c r="R477" s="20" t="str">
        <f t="shared" si="647"/>
        <v/>
      </c>
      <c r="S477" s="29"/>
      <c r="T477" s="20" t="str">
        <f t="shared" si="648"/>
        <v/>
      </c>
      <c r="U477" s="81"/>
      <c r="V477" s="156"/>
      <c r="W477" s="157"/>
      <c r="AC477" s="91"/>
      <c r="AD477" s="1" t="str">
        <f>IF($P477="","0",VLOOKUP($P477,登録データ!$Q$4:$R$19,2,FALSE))</f>
        <v>0</v>
      </c>
      <c r="AE477" s="1" t="str">
        <f t="shared" si="649"/>
        <v>00</v>
      </c>
      <c r="AF477" s="1" t="str">
        <f t="shared" si="650"/>
        <v/>
      </c>
      <c r="AG477" s="1" t="str">
        <f t="shared" si="645"/>
        <v>000000</v>
      </c>
      <c r="AH477" s="1" t="str">
        <f t="shared" si="646"/>
        <v/>
      </c>
      <c r="AI477" s="1" t="str">
        <f t="shared" si="651"/>
        <v/>
      </c>
      <c r="AJ477" s="219" t="str">
        <f>IF($C477="","",IF($C477="@",0,IF(COUNTIF($C$21:$C$620,$C477)=1,0,1)))</f>
        <v/>
      </c>
      <c r="AK477" s="219" t="str">
        <f>IF($L477="","",IF(OR($L477="北海道",$L477="東京都",$L477="大阪府",$L477="京都府",RIGHT($L477,1)="県"),0,1))</f>
        <v/>
      </c>
      <c r="AM477" s="76" t="str">
        <f>IF(AN477="","",RANK(AN477,$AN$21:$AN$600,1))</f>
        <v/>
      </c>
      <c r="AN477" s="76" t="str">
        <f>IF(V477="","",C477)</f>
        <v/>
      </c>
      <c r="AO477" s="1" t="str">
        <f>IF(AP477="","",RANK(AP477,$AP$21:$AP$600,1))</f>
        <v/>
      </c>
      <c r="AP477" s="76" t="str">
        <f>IF(W477="","",C477)</f>
        <v/>
      </c>
      <c r="AR477" s="76" t="str">
        <f t="shared" ref="AR477" si="660">IF(C477="","",G479)</f>
        <v/>
      </c>
      <c r="AS477" s="76" t="str">
        <f t="shared" ref="AS477" si="661">RIGHT(C477,3)</f>
        <v/>
      </c>
      <c r="AT477" s="76" t="str">
        <f t="shared" ref="AT477" si="662">IF(C477="","",RIGHT("00"&amp;AS477,3))</f>
        <v/>
      </c>
      <c r="AU477" s="76" t="str">
        <f t="shared" ref="AU477" si="663">CONCATENATE(AR477,AT477)</f>
        <v/>
      </c>
    </row>
    <row r="478" spans="2:47">
      <c r="B478" s="125"/>
      <c r="C478" s="165"/>
      <c r="D478" s="170"/>
      <c r="E478" s="175"/>
      <c r="F478" s="171"/>
      <c r="G478" s="213"/>
      <c r="H478" s="214"/>
      <c r="I478" s="215"/>
      <c r="J478" s="170"/>
      <c r="K478" s="171"/>
      <c r="L478" s="170"/>
      <c r="M478" s="175"/>
      <c r="N478" s="171"/>
      <c r="O478" s="48" t="s">
        <v>154</v>
      </c>
      <c r="P478" s="27"/>
      <c r="Q478" s="45"/>
      <c r="R478" s="48" t="str">
        <f t="shared" si="647"/>
        <v/>
      </c>
      <c r="S478" s="45"/>
      <c r="T478" s="48" t="str">
        <f t="shared" si="648"/>
        <v/>
      </c>
      <c r="U478" s="73"/>
      <c r="V478" s="156"/>
      <c r="W478" s="157"/>
      <c r="AC478" s="91"/>
      <c r="AD478" s="1" t="str">
        <f>IF($P478="","0",VLOOKUP($P478,登録データ!$Q$4:$R$19,2,FALSE))</f>
        <v>0</v>
      </c>
      <c r="AE478" s="1" t="str">
        <f t="shared" si="649"/>
        <v>00</v>
      </c>
      <c r="AF478" s="1" t="str">
        <f t="shared" si="650"/>
        <v/>
      </c>
      <c r="AG478" s="1" t="str">
        <f t="shared" si="645"/>
        <v>000000</v>
      </c>
      <c r="AH478" s="1" t="str">
        <f t="shared" si="646"/>
        <v/>
      </c>
      <c r="AI478" s="1" t="str">
        <f t="shared" si="651"/>
        <v/>
      </c>
      <c r="AJ478" s="219"/>
      <c r="AK478" s="219"/>
      <c r="AM478" s="76"/>
      <c r="AN478" s="76"/>
      <c r="AO478" s="76"/>
      <c r="AP478" s="76"/>
      <c r="AR478" s="76"/>
      <c r="AS478" s="76"/>
      <c r="AT478" s="76"/>
      <c r="AU478" s="76"/>
    </row>
    <row r="479" spans="2:47" ht="19.5" thickBot="1">
      <c r="B479" s="210"/>
      <c r="C479" s="166"/>
      <c r="D479" s="172"/>
      <c r="E479" s="176"/>
      <c r="F479" s="173"/>
      <c r="G479" s="216"/>
      <c r="H479" s="217"/>
      <c r="I479" s="218"/>
      <c r="J479" s="172"/>
      <c r="K479" s="173"/>
      <c r="L479" s="172"/>
      <c r="M479" s="176"/>
      <c r="N479" s="173"/>
      <c r="O479" s="9" t="s">
        <v>155</v>
      </c>
      <c r="P479" s="111"/>
      <c r="Q479" s="30"/>
      <c r="R479" s="9" t="str">
        <f t="shared" si="647"/>
        <v/>
      </c>
      <c r="S479" s="30"/>
      <c r="T479" s="9" t="str">
        <f t="shared" si="648"/>
        <v/>
      </c>
      <c r="U479" s="82"/>
      <c r="V479" s="156"/>
      <c r="W479" s="157"/>
      <c r="AC479" s="91"/>
      <c r="AD479" s="1" t="str">
        <f>IF($P479="","0",VLOOKUP($P479,登録データ!$Q$4:$R$19,2,FALSE))</f>
        <v>0</v>
      </c>
      <c r="AE479" s="1" t="str">
        <f t="shared" si="649"/>
        <v>00</v>
      </c>
      <c r="AF479" s="1" t="str">
        <f t="shared" si="650"/>
        <v/>
      </c>
      <c r="AG479" s="1" t="str">
        <f t="shared" si="645"/>
        <v>000000</v>
      </c>
      <c r="AH479" s="1" t="str">
        <f t="shared" si="646"/>
        <v/>
      </c>
      <c r="AI479" s="1" t="str">
        <f t="shared" si="651"/>
        <v/>
      </c>
      <c r="AJ479" s="219"/>
      <c r="AK479" s="219"/>
      <c r="AM479" s="76"/>
      <c r="AN479" s="76"/>
      <c r="AO479" s="76"/>
      <c r="AP479" s="76"/>
      <c r="AR479" s="76"/>
      <c r="AS479" s="76"/>
      <c r="AT479" s="76"/>
      <c r="AU479" s="76"/>
    </row>
    <row r="480" spans="2:47" ht="19.5" thickTop="1">
      <c r="B480" s="209">
        <v>154</v>
      </c>
      <c r="C480" s="164"/>
      <c r="D480" s="168"/>
      <c r="E480" s="174"/>
      <c r="F480" s="169"/>
      <c r="G480" s="168"/>
      <c r="H480" s="174"/>
      <c r="I480" s="169"/>
      <c r="J480" s="168"/>
      <c r="K480" s="169"/>
      <c r="L480" s="168"/>
      <c r="M480" s="174"/>
      <c r="N480" s="169"/>
      <c r="O480" s="20" t="s">
        <v>153</v>
      </c>
      <c r="P480" s="54"/>
      <c r="Q480" s="29"/>
      <c r="R480" s="20" t="str">
        <f t="shared" si="647"/>
        <v/>
      </c>
      <c r="S480" s="29"/>
      <c r="T480" s="20" t="str">
        <f t="shared" si="648"/>
        <v/>
      </c>
      <c r="U480" s="81"/>
      <c r="V480" s="156"/>
      <c r="W480" s="157"/>
      <c r="AC480" s="91"/>
      <c r="AD480" s="1" t="str">
        <f>IF($P480="","0",VLOOKUP($P480,登録データ!$Q$4:$R$19,2,FALSE))</f>
        <v>0</v>
      </c>
      <c r="AE480" s="1" t="str">
        <f t="shared" si="649"/>
        <v>00</v>
      </c>
      <c r="AF480" s="1" t="str">
        <f t="shared" si="650"/>
        <v/>
      </c>
      <c r="AG480" s="1" t="str">
        <f t="shared" si="645"/>
        <v>000000</v>
      </c>
      <c r="AH480" s="1" t="str">
        <f t="shared" si="646"/>
        <v/>
      </c>
      <c r="AI480" s="1" t="str">
        <f t="shared" si="651"/>
        <v/>
      </c>
      <c r="AJ480" s="219" t="str">
        <f>IF($C480="","",IF($C480="@",0,IF(COUNTIF($C$21:$C$620,$C480)=1,0,1)))</f>
        <v/>
      </c>
      <c r="AK480" s="219" t="str">
        <f>IF($L480="","",IF(OR($L480="北海道",$L480="東京都",$L480="大阪府",$L480="京都府",RIGHT($L480,1)="県"),0,1))</f>
        <v/>
      </c>
      <c r="AM480" s="76" t="str">
        <f>IF(AN480="","",RANK(AN480,$AN$21:$AN$600,1))</f>
        <v/>
      </c>
      <c r="AN480" s="76" t="str">
        <f>IF(V480="","",C480)</f>
        <v/>
      </c>
      <c r="AO480" s="1" t="str">
        <f>IF(AP480="","",RANK(AP480,$AP$21:$AP$600,1))</f>
        <v/>
      </c>
      <c r="AP480" s="76" t="str">
        <f>IF(W480="","",C480)</f>
        <v/>
      </c>
      <c r="AR480" s="76" t="str">
        <f t="shared" ref="AR480" si="664">IF(C480="","",G482)</f>
        <v/>
      </c>
      <c r="AS480" s="76" t="str">
        <f t="shared" ref="AS480" si="665">RIGHT(C480,3)</f>
        <v/>
      </c>
      <c r="AT480" s="76" t="str">
        <f t="shared" ref="AT480" si="666">IF(C480="","",RIGHT("00"&amp;AS480,3))</f>
        <v/>
      </c>
      <c r="AU480" s="76" t="str">
        <f t="shared" ref="AU480" si="667">CONCATENATE(AR480,AT480)</f>
        <v/>
      </c>
    </row>
    <row r="481" spans="2:47">
      <c r="B481" s="125"/>
      <c r="C481" s="165"/>
      <c r="D481" s="170"/>
      <c r="E481" s="175"/>
      <c r="F481" s="171"/>
      <c r="G481" s="213"/>
      <c r="H481" s="214"/>
      <c r="I481" s="215"/>
      <c r="J481" s="170"/>
      <c r="K481" s="171"/>
      <c r="L481" s="170"/>
      <c r="M481" s="175"/>
      <c r="N481" s="171"/>
      <c r="O481" s="48" t="s">
        <v>154</v>
      </c>
      <c r="P481" s="27"/>
      <c r="Q481" s="45"/>
      <c r="R481" s="48" t="str">
        <f t="shared" si="647"/>
        <v/>
      </c>
      <c r="S481" s="45"/>
      <c r="T481" s="48" t="str">
        <f t="shared" si="648"/>
        <v/>
      </c>
      <c r="U481" s="73"/>
      <c r="V481" s="156"/>
      <c r="W481" s="157"/>
      <c r="AC481" s="91"/>
      <c r="AD481" s="1" t="str">
        <f>IF($P481="","0",VLOOKUP($P481,登録データ!$Q$4:$R$19,2,FALSE))</f>
        <v>0</v>
      </c>
      <c r="AE481" s="1" t="str">
        <f t="shared" si="649"/>
        <v>00</v>
      </c>
      <c r="AF481" s="1" t="str">
        <f t="shared" si="650"/>
        <v/>
      </c>
      <c r="AG481" s="1" t="str">
        <f t="shared" si="645"/>
        <v>000000</v>
      </c>
      <c r="AH481" s="1" t="str">
        <f t="shared" si="646"/>
        <v/>
      </c>
      <c r="AI481" s="1" t="str">
        <f t="shared" si="651"/>
        <v/>
      </c>
      <c r="AJ481" s="219"/>
      <c r="AK481" s="219"/>
      <c r="AM481" s="76"/>
      <c r="AN481" s="76"/>
      <c r="AO481" s="76"/>
      <c r="AP481" s="76"/>
      <c r="AR481" s="76"/>
      <c r="AS481" s="76"/>
      <c r="AT481" s="76"/>
      <c r="AU481" s="76"/>
    </row>
    <row r="482" spans="2:47" ht="19.5" thickBot="1">
      <c r="B482" s="210"/>
      <c r="C482" s="166"/>
      <c r="D482" s="172"/>
      <c r="E482" s="176"/>
      <c r="F482" s="173"/>
      <c r="G482" s="216"/>
      <c r="H482" s="217"/>
      <c r="I482" s="218"/>
      <c r="J482" s="172"/>
      <c r="K482" s="173"/>
      <c r="L482" s="172"/>
      <c r="M482" s="176"/>
      <c r="N482" s="173"/>
      <c r="O482" s="9" t="s">
        <v>155</v>
      </c>
      <c r="P482" s="111"/>
      <c r="Q482" s="30"/>
      <c r="R482" s="9" t="str">
        <f t="shared" si="647"/>
        <v/>
      </c>
      <c r="S482" s="30"/>
      <c r="T482" s="9" t="str">
        <f t="shared" si="648"/>
        <v/>
      </c>
      <c r="U482" s="82"/>
      <c r="V482" s="156"/>
      <c r="W482" s="157"/>
      <c r="AC482" s="91"/>
      <c r="AD482" s="1" t="str">
        <f>IF($P482="","0",VLOOKUP($P482,登録データ!$Q$4:$R$19,2,FALSE))</f>
        <v>0</v>
      </c>
      <c r="AE482" s="1" t="str">
        <f t="shared" si="649"/>
        <v>00</v>
      </c>
      <c r="AF482" s="1" t="str">
        <f t="shared" si="650"/>
        <v/>
      </c>
      <c r="AG482" s="1" t="str">
        <f t="shared" si="645"/>
        <v>000000</v>
      </c>
      <c r="AH482" s="1" t="str">
        <f t="shared" si="646"/>
        <v/>
      </c>
      <c r="AI482" s="1" t="str">
        <f t="shared" si="651"/>
        <v/>
      </c>
      <c r="AJ482" s="219"/>
      <c r="AK482" s="219"/>
      <c r="AM482" s="76"/>
      <c r="AN482" s="76"/>
      <c r="AO482" s="76"/>
      <c r="AP482" s="76"/>
      <c r="AR482" s="76"/>
      <c r="AS482" s="76"/>
      <c r="AT482" s="76"/>
      <c r="AU482" s="76"/>
    </row>
    <row r="483" spans="2:47" ht="19.5" thickTop="1">
      <c r="B483" s="209">
        <v>155</v>
      </c>
      <c r="C483" s="164"/>
      <c r="D483" s="168"/>
      <c r="E483" s="174"/>
      <c r="F483" s="169"/>
      <c r="G483" s="168"/>
      <c r="H483" s="174"/>
      <c r="I483" s="169"/>
      <c r="J483" s="168"/>
      <c r="K483" s="169"/>
      <c r="L483" s="168"/>
      <c r="M483" s="174"/>
      <c r="N483" s="169"/>
      <c r="O483" s="20" t="s">
        <v>153</v>
      </c>
      <c r="P483" s="54"/>
      <c r="Q483" s="29"/>
      <c r="R483" s="20" t="str">
        <f t="shared" si="647"/>
        <v/>
      </c>
      <c r="S483" s="29"/>
      <c r="T483" s="20" t="str">
        <f t="shared" si="648"/>
        <v/>
      </c>
      <c r="U483" s="81"/>
      <c r="V483" s="156"/>
      <c r="W483" s="157"/>
      <c r="AC483" s="91"/>
      <c r="AD483" s="1" t="str">
        <f>IF($P483="","0",VLOOKUP($P483,登録データ!$Q$4:$R$19,2,FALSE))</f>
        <v>0</v>
      </c>
      <c r="AE483" s="1" t="str">
        <f t="shared" si="649"/>
        <v>00</v>
      </c>
      <c r="AF483" s="1" t="str">
        <f t="shared" si="650"/>
        <v/>
      </c>
      <c r="AG483" s="1" t="str">
        <f t="shared" si="645"/>
        <v>000000</v>
      </c>
      <c r="AH483" s="1" t="str">
        <f t="shared" si="646"/>
        <v/>
      </c>
      <c r="AI483" s="1" t="str">
        <f t="shared" si="651"/>
        <v/>
      </c>
      <c r="AJ483" s="219" t="str">
        <f>IF($C483="","",IF($C483="@",0,IF(COUNTIF($C$21:$C$620,$C483)=1,0,1)))</f>
        <v/>
      </c>
      <c r="AK483" s="219" t="str">
        <f>IF($L483="","",IF(OR($L483="北海道",$L483="東京都",$L483="大阪府",$L483="京都府",RIGHT($L483,1)="県"),0,1))</f>
        <v/>
      </c>
      <c r="AM483" s="76" t="str">
        <f>IF(AN483="","",RANK(AN483,$AN$21:$AN$600,1))</f>
        <v/>
      </c>
      <c r="AN483" s="76" t="str">
        <f>IF(V483="","",C483)</f>
        <v/>
      </c>
      <c r="AO483" s="1" t="str">
        <f>IF(AP483="","",RANK(AP483,$AP$21:$AP$600,1))</f>
        <v/>
      </c>
      <c r="AP483" s="76" t="str">
        <f>IF(W483="","",C483)</f>
        <v/>
      </c>
      <c r="AR483" s="76" t="str">
        <f t="shared" ref="AR483" si="668">IF(C483="","",G485)</f>
        <v/>
      </c>
      <c r="AS483" s="76" t="str">
        <f t="shared" ref="AS483" si="669">RIGHT(C483,3)</f>
        <v/>
      </c>
      <c r="AT483" s="76" t="str">
        <f t="shared" ref="AT483" si="670">IF(C483="","",RIGHT("00"&amp;AS483,3))</f>
        <v/>
      </c>
      <c r="AU483" s="76" t="str">
        <f t="shared" ref="AU483" si="671">CONCATENATE(AR483,AT483)</f>
        <v/>
      </c>
    </row>
    <row r="484" spans="2:47">
      <c r="B484" s="125"/>
      <c r="C484" s="165"/>
      <c r="D484" s="170"/>
      <c r="E484" s="175"/>
      <c r="F484" s="171"/>
      <c r="G484" s="213"/>
      <c r="H484" s="214"/>
      <c r="I484" s="215"/>
      <c r="J484" s="170"/>
      <c r="K484" s="171"/>
      <c r="L484" s="170"/>
      <c r="M484" s="175"/>
      <c r="N484" s="171"/>
      <c r="O484" s="48" t="s">
        <v>154</v>
      </c>
      <c r="P484" s="27"/>
      <c r="Q484" s="45"/>
      <c r="R484" s="48" t="str">
        <f t="shared" si="647"/>
        <v/>
      </c>
      <c r="S484" s="45"/>
      <c r="T484" s="48" t="str">
        <f t="shared" si="648"/>
        <v/>
      </c>
      <c r="U484" s="73"/>
      <c r="V484" s="156"/>
      <c r="W484" s="157"/>
      <c r="AC484" s="91"/>
      <c r="AD484" s="1" t="str">
        <f>IF($P484="","0",VLOOKUP($P484,登録データ!$Q$4:$R$19,2,FALSE))</f>
        <v>0</v>
      </c>
      <c r="AE484" s="1" t="str">
        <f t="shared" si="649"/>
        <v>00</v>
      </c>
      <c r="AF484" s="1" t="str">
        <f t="shared" si="650"/>
        <v/>
      </c>
      <c r="AG484" s="1" t="str">
        <f t="shared" si="645"/>
        <v>000000</v>
      </c>
      <c r="AH484" s="1" t="str">
        <f t="shared" si="646"/>
        <v/>
      </c>
      <c r="AI484" s="1" t="str">
        <f t="shared" si="651"/>
        <v/>
      </c>
      <c r="AJ484" s="219"/>
      <c r="AK484" s="219"/>
      <c r="AM484" s="76"/>
      <c r="AN484" s="76"/>
      <c r="AO484" s="76"/>
      <c r="AP484" s="76"/>
      <c r="AR484" s="76"/>
      <c r="AS484" s="76"/>
      <c r="AT484" s="76"/>
      <c r="AU484" s="76"/>
    </row>
    <row r="485" spans="2:47" ht="19.5" thickBot="1">
      <c r="B485" s="210"/>
      <c r="C485" s="166"/>
      <c r="D485" s="172"/>
      <c r="E485" s="176"/>
      <c r="F485" s="173"/>
      <c r="G485" s="216"/>
      <c r="H485" s="217"/>
      <c r="I485" s="218"/>
      <c r="J485" s="172"/>
      <c r="K485" s="173"/>
      <c r="L485" s="172"/>
      <c r="M485" s="176"/>
      <c r="N485" s="173"/>
      <c r="O485" s="9" t="s">
        <v>155</v>
      </c>
      <c r="P485" s="111"/>
      <c r="Q485" s="30"/>
      <c r="R485" s="9" t="str">
        <f t="shared" si="647"/>
        <v/>
      </c>
      <c r="S485" s="30"/>
      <c r="T485" s="9" t="str">
        <f t="shared" si="648"/>
        <v/>
      </c>
      <c r="U485" s="82"/>
      <c r="V485" s="156"/>
      <c r="W485" s="157"/>
      <c r="AC485" s="91"/>
      <c r="AD485" s="1" t="str">
        <f>IF($P485="","0",VLOOKUP($P485,登録データ!$Q$4:$R$19,2,FALSE))</f>
        <v>0</v>
      </c>
      <c r="AE485" s="1" t="str">
        <f t="shared" si="649"/>
        <v>00</v>
      </c>
      <c r="AF485" s="1" t="str">
        <f t="shared" si="650"/>
        <v/>
      </c>
      <c r="AG485" s="1" t="str">
        <f t="shared" si="645"/>
        <v>000000</v>
      </c>
      <c r="AH485" s="1" t="str">
        <f t="shared" si="646"/>
        <v/>
      </c>
      <c r="AI485" s="1" t="str">
        <f t="shared" si="651"/>
        <v/>
      </c>
      <c r="AJ485" s="219"/>
      <c r="AK485" s="219"/>
      <c r="AM485" s="76"/>
      <c r="AN485" s="76"/>
      <c r="AO485" s="76"/>
      <c r="AP485" s="76"/>
      <c r="AR485" s="76"/>
      <c r="AS485" s="76"/>
      <c r="AT485" s="76"/>
      <c r="AU485" s="76"/>
    </row>
    <row r="486" spans="2:47" ht="19.5" thickTop="1">
      <c r="B486" s="209">
        <v>156</v>
      </c>
      <c r="C486" s="164"/>
      <c r="D486" s="168"/>
      <c r="E486" s="174"/>
      <c r="F486" s="169"/>
      <c r="G486" s="168"/>
      <c r="H486" s="174"/>
      <c r="I486" s="169"/>
      <c r="J486" s="168"/>
      <c r="K486" s="169"/>
      <c r="L486" s="168"/>
      <c r="M486" s="174"/>
      <c r="N486" s="169"/>
      <c r="O486" s="20" t="s">
        <v>153</v>
      </c>
      <c r="P486" s="54"/>
      <c r="Q486" s="29"/>
      <c r="R486" s="20" t="str">
        <f t="shared" si="647"/>
        <v/>
      </c>
      <c r="S486" s="29"/>
      <c r="T486" s="20" t="str">
        <f t="shared" si="648"/>
        <v/>
      </c>
      <c r="U486" s="81"/>
      <c r="V486" s="156"/>
      <c r="W486" s="157"/>
      <c r="AC486" s="91"/>
      <c r="AD486" s="1" t="str">
        <f>IF($P486="","0",VLOOKUP($P486,登録データ!$Q$4:$R$19,2,FALSE))</f>
        <v>0</v>
      </c>
      <c r="AE486" s="1" t="str">
        <f t="shared" si="649"/>
        <v>00</v>
      </c>
      <c r="AF486" s="1" t="str">
        <f t="shared" si="650"/>
        <v/>
      </c>
      <c r="AG486" s="1" t="str">
        <f t="shared" si="645"/>
        <v>000000</v>
      </c>
      <c r="AH486" s="1" t="str">
        <f t="shared" si="646"/>
        <v/>
      </c>
      <c r="AI486" s="1" t="str">
        <f t="shared" si="651"/>
        <v/>
      </c>
      <c r="AJ486" s="219" t="str">
        <f>IF($C486="","",IF($C486="@",0,IF(COUNTIF($C$21:$C$620,$C486)=1,0,1)))</f>
        <v/>
      </c>
      <c r="AK486" s="219" t="str">
        <f>IF($L486="","",IF(OR($L486="北海道",$L486="東京都",$L486="大阪府",$L486="京都府",RIGHT($L486,1)="県"),0,1))</f>
        <v/>
      </c>
      <c r="AM486" s="76" t="str">
        <f>IF(AN486="","",RANK(AN486,$AN$21:$AN$600,1))</f>
        <v/>
      </c>
      <c r="AN486" s="76" t="str">
        <f>IF(V486="","",C486)</f>
        <v/>
      </c>
      <c r="AO486" s="1" t="str">
        <f>IF(AP486="","",RANK(AP486,$AP$21:$AP$600,1))</f>
        <v/>
      </c>
      <c r="AP486" s="76" t="str">
        <f>IF(W486="","",C486)</f>
        <v/>
      </c>
      <c r="AR486" s="76" t="str">
        <f t="shared" ref="AR486" si="672">IF(C486="","",G488)</f>
        <v/>
      </c>
      <c r="AS486" s="76" t="str">
        <f t="shared" ref="AS486" si="673">RIGHT(C486,3)</f>
        <v/>
      </c>
      <c r="AT486" s="76" t="str">
        <f t="shared" ref="AT486" si="674">IF(C486="","",RIGHT("00"&amp;AS486,3))</f>
        <v/>
      </c>
      <c r="AU486" s="76" t="str">
        <f t="shared" ref="AU486" si="675">CONCATENATE(AR486,AT486)</f>
        <v/>
      </c>
    </row>
    <row r="487" spans="2:47">
      <c r="B487" s="125"/>
      <c r="C487" s="165"/>
      <c r="D487" s="170"/>
      <c r="E487" s="175"/>
      <c r="F487" s="171"/>
      <c r="G487" s="213"/>
      <c r="H487" s="214"/>
      <c r="I487" s="215"/>
      <c r="J487" s="170"/>
      <c r="K487" s="171"/>
      <c r="L487" s="170"/>
      <c r="M487" s="175"/>
      <c r="N487" s="171"/>
      <c r="O487" s="48" t="s">
        <v>154</v>
      </c>
      <c r="P487" s="27"/>
      <c r="Q487" s="45"/>
      <c r="R487" s="48" t="str">
        <f t="shared" si="647"/>
        <v/>
      </c>
      <c r="S487" s="45"/>
      <c r="T487" s="48" t="str">
        <f t="shared" si="648"/>
        <v/>
      </c>
      <c r="U487" s="73"/>
      <c r="V487" s="156"/>
      <c r="W487" s="157"/>
      <c r="AC487" s="91"/>
      <c r="AD487" s="1" t="str">
        <f>IF($P487="","0",VLOOKUP($P487,登録データ!$Q$4:$R$19,2,FALSE))</f>
        <v>0</v>
      </c>
      <c r="AE487" s="1" t="str">
        <f t="shared" si="649"/>
        <v>00</v>
      </c>
      <c r="AF487" s="1" t="str">
        <f t="shared" si="650"/>
        <v/>
      </c>
      <c r="AG487" s="1" t="str">
        <f t="shared" si="645"/>
        <v>000000</v>
      </c>
      <c r="AH487" s="1" t="str">
        <f t="shared" si="646"/>
        <v/>
      </c>
      <c r="AI487" s="1" t="str">
        <f t="shared" si="651"/>
        <v/>
      </c>
      <c r="AJ487" s="219"/>
      <c r="AK487" s="219"/>
      <c r="AM487" s="76"/>
      <c r="AN487" s="76"/>
      <c r="AO487" s="76"/>
      <c r="AP487" s="76"/>
      <c r="AR487" s="76"/>
      <c r="AS487" s="76"/>
      <c r="AT487" s="76"/>
      <c r="AU487" s="76"/>
    </row>
    <row r="488" spans="2:47" ht="19.5" thickBot="1">
      <c r="B488" s="210"/>
      <c r="C488" s="166"/>
      <c r="D488" s="172"/>
      <c r="E488" s="176"/>
      <c r="F488" s="173"/>
      <c r="G488" s="216"/>
      <c r="H488" s="217"/>
      <c r="I488" s="218"/>
      <c r="J488" s="172"/>
      <c r="K488" s="173"/>
      <c r="L488" s="172"/>
      <c r="M488" s="176"/>
      <c r="N488" s="173"/>
      <c r="O488" s="9" t="s">
        <v>155</v>
      </c>
      <c r="P488" s="111"/>
      <c r="Q488" s="30"/>
      <c r="R488" s="9" t="str">
        <f t="shared" si="647"/>
        <v/>
      </c>
      <c r="S488" s="30"/>
      <c r="T488" s="9" t="str">
        <f t="shared" si="648"/>
        <v/>
      </c>
      <c r="U488" s="82"/>
      <c r="V488" s="156"/>
      <c r="W488" s="157"/>
      <c r="AC488" s="91"/>
      <c r="AD488" s="1" t="str">
        <f>IF($P488="","0",VLOOKUP($P488,登録データ!$Q$4:$R$19,2,FALSE))</f>
        <v>0</v>
      </c>
      <c r="AE488" s="1" t="str">
        <f t="shared" si="649"/>
        <v>00</v>
      </c>
      <c r="AF488" s="1" t="str">
        <f t="shared" si="650"/>
        <v/>
      </c>
      <c r="AG488" s="1" t="str">
        <f t="shared" si="645"/>
        <v>000000</v>
      </c>
      <c r="AH488" s="1" t="str">
        <f t="shared" si="646"/>
        <v/>
      </c>
      <c r="AI488" s="1" t="str">
        <f t="shared" si="651"/>
        <v/>
      </c>
      <c r="AJ488" s="219"/>
      <c r="AK488" s="219"/>
      <c r="AM488" s="76"/>
      <c r="AN488" s="76"/>
      <c r="AO488" s="76"/>
      <c r="AP488" s="76"/>
      <c r="AR488" s="76"/>
      <c r="AS488" s="76"/>
      <c r="AT488" s="76"/>
      <c r="AU488" s="76"/>
    </row>
    <row r="489" spans="2:47" ht="19.5" thickTop="1">
      <c r="B489" s="209">
        <v>157</v>
      </c>
      <c r="C489" s="164"/>
      <c r="D489" s="168"/>
      <c r="E489" s="174"/>
      <c r="F489" s="169"/>
      <c r="G489" s="168"/>
      <c r="H489" s="174"/>
      <c r="I489" s="169"/>
      <c r="J489" s="168"/>
      <c r="K489" s="169"/>
      <c r="L489" s="168"/>
      <c r="M489" s="174"/>
      <c r="N489" s="169"/>
      <c r="O489" s="20" t="s">
        <v>153</v>
      </c>
      <c r="P489" s="54"/>
      <c r="Q489" s="29"/>
      <c r="R489" s="20" t="str">
        <f t="shared" si="647"/>
        <v/>
      </c>
      <c r="S489" s="29"/>
      <c r="T489" s="20" t="str">
        <f t="shared" si="648"/>
        <v/>
      </c>
      <c r="U489" s="81"/>
      <c r="V489" s="156"/>
      <c r="W489" s="157"/>
      <c r="AC489" s="91"/>
      <c r="AD489" s="1" t="str">
        <f>IF($P489="","0",VLOOKUP($P489,登録データ!$Q$4:$R$19,2,FALSE))</f>
        <v>0</v>
      </c>
      <c r="AE489" s="1" t="str">
        <f t="shared" si="649"/>
        <v>00</v>
      </c>
      <c r="AF489" s="1" t="str">
        <f t="shared" si="650"/>
        <v/>
      </c>
      <c r="AG489" s="1" t="str">
        <f t="shared" si="645"/>
        <v>000000</v>
      </c>
      <c r="AH489" s="1" t="str">
        <f t="shared" si="646"/>
        <v/>
      </c>
      <c r="AI489" s="1" t="str">
        <f t="shared" si="651"/>
        <v/>
      </c>
      <c r="AJ489" s="219" t="str">
        <f>IF($C489="","",IF($C489="@",0,IF(COUNTIF($C$21:$C$620,$C489)=1,0,1)))</f>
        <v/>
      </c>
      <c r="AK489" s="219" t="str">
        <f>IF($L489="","",IF(OR($L489="北海道",$L489="東京都",$L489="大阪府",$L489="京都府",RIGHT($L489,1)="県"),0,1))</f>
        <v/>
      </c>
      <c r="AM489" s="76" t="str">
        <f>IF(AN489="","",RANK(AN489,$AN$21:$AN$600,1))</f>
        <v/>
      </c>
      <c r="AN489" s="76" t="str">
        <f>IF(V489="","",C489)</f>
        <v/>
      </c>
      <c r="AO489" s="1" t="str">
        <f>IF(AP489="","",RANK(AP489,$AP$21:$AP$600,1))</f>
        <v/>
      </c>
      <c r="AP489" s="76" t="str">
        <f>IF(W489="","",C489)</f>
        <v/>
      </c>
      <c r="AR489" s="76" t="str">
        <f t="shared" ref="AR489" si="676">IF(C489="","",G491)</f>
        <v/>
      </c>
      <c r="AS489" s="76" t="str">
        <f t="shared" ref="AS489" si="677">RIGHT(C489,3)</f>
        <v/>
      </c>
      <c r="AT489" s="76" t="str">
        <f t="shared" ref="AT489" si="678">IF(C489="","",RIGHT("00"&amp;AS489,3))</f>
        <v/>
      </c>
      <c r="AU489" s="76" t="str">
        <f t="shared" ref="AU489" si="679">CONCATENATE(AR489,AT489)</f>
        <v/>
      </c>
    </row>
    <row r="490" spans="2:47">
      <c r="B490" s="125"/>
      <c r="C490" s="165"/>
      <c r="D490" s="170"/>
      <c r="E490" s="175"/>
      <c r="F490" s="171"/>
      <c r="G490" s="213"/>
      <c r="H490" s="214"/>
      <c r="I490" s="215"/>
      <c r="J490" s="170"/>
      <c r="K490" s="171"/>
      <c r="L490" s="170"/>
      <c r="M490" s="175"/>
      <c r="N490" s="171"/>
      <c r="O490" s="48" t="s">
        <v>154</v>
      </c>
      <c r="P490" s="27"/>
      <c r="Q490" s="45"/>
      <c r="R490" s="48" t="str">
        <f t="shared" si="647"/>
        <v/>
      </c>
      <c r="S490" s="45"/>
      <c r="T490" s="48" t="str">
        <f t="shared" si="648"/>
        <v/>
      </c>
      <c r="U490" s="73"/>
      <c r="V490" s="156"/>
      <c r="W490" s="157"/>
      <c r="AC490" s="91"/>
      <c r="AD490" s="1" t="str">
        <f>IF($P490="","0",VLOOKUP($P490,登録データ!$Q$4:$R$19,2,FALSE))</f>
        <v>0</v>
      </c>
      <c r="AE490" s="1" t="str">
        <f t="shared" si="649"/>
        <v>00</v>
      </c>
      <c r="AF490" s="1" t="str">
        <f t="shared" si="650"/>
        <v/>
      </c>
      <c r="AG490" s="1" t="str">
        <f t="shared" si="645"/>
        <v>000000</v>
      </c>
      <c r="AH490" s="1" t="str">
        <f t="shared" si="646"/>
        <v/>
      </c>
      <c r="AI490" s="1" t="str">
        <f t="shared" si="651"/>
        <v/>
      </c>
      <c r="AJ490" s="219"/>
      <c r="AK490" s="219"/>
      <c r="AM490" s="76"/>
      <c r="AN490" s="76"/>
      <c r="AO490" s="76"/>
      <c r="AP490" s="76"/>
      <c r="AR490" s="76"/>
      <c r="AS490" s="76"/>
      <c r="AT490" s="76"/>
      <c r="AU490" s="76"/>
    </row>
    <row r="491" spans="2:47" ht="19.5" thickBot="1">
      <c r="B491" s="210"/>
      <c r="C491" s="166"/>
      <c r="D491" s="172"/>
      <c r="E491" s="176"/>
      <c r="F491" s="173"/>
      <c r="G491" s="216"/>
      <c r="H491" s="217"/>
      <c r="I491" s="218"/>
      <c r="J491" s="172"/>
      <c r="K491" s="173"/>
      <c r="L491" s="172"/>
      <c r="M491" s="176"/>
      <c r="N491" s="173"/>
      <c r="O491" s="9" t="s">
        <v>155</v>
      </c>
      <c r="P491" s="111"/>
      <c r="Q491" s="30"/>
      <c r="R491" s="9" t="str">
        <f t="shared" si="647"/>
        <v/>
      </c>
      <c r="S491" s="30"/>
      <c r="T491" s="9" t="str">
        <f t="shared" si="648"/>
        <v/>
      </c>
      <c r="U491" s="82"/>
      <c r="V491" s="156"/>
      <c r="W491" s="157"/>
      <c r="AC491" s="91"/>
      <c r="AD491" s="1" t="str">
        <f>IF($P491="","0",VLOOKUP($P491,登録データ!$Q$4:$R$19,2,FALSE))</f>
        <v>0</v>
      </c>
      <c r="AE491" s="1" t="str">
        <f t="shared" si="649"/>
        <v>00</v>
      </c>
      <c r="AF491" s="1" t="str">
        <f t="shared" si="650"/>
        <v/>
      </c>
      <c r="AG491" s="1" t="str">
        <f t="shared" si="645"/>
        <v>000000</v>
      </c>
      <c r="AH491" s="1" t="str">
        <f t="shared" si="646"/>
        <v/>
      </c>
      <c r="AI491" s="1" t="str">
        <f t="shared" si="651"/>
        <v/>
      </c>
      <c r="AJ491" s="219"/>
      <c r="AK491" s="219"/>
      <c r="AM491" s="76"/>
      <c r="AN491" s="76"/>
      <c r="AO491" s="76"/>
      <c r="AP491" s="76"/>
      <c r="AR491" s="76"/>
      <c r="AS491" s="76"/>
      <c r="AT491" s="76"/>
      <c r="AU491" s="76"/>
    </row>
    <row r="492" spans="2:47" ht="19.5" thickTop="1">
      <c r="B492" s="209">
        <v>158</v>
      </c>
      <c r="C492" s="164"/>
      <c r="D492" s="168"/>
      <c r="E492" s="174"/>
      <c r="F492" s="169"/>
      <c r="G492" s="168"/>
      <c r="H492" s="174"/>
      <c r="I492" s="169"/>
      <c r="J492" s="168"/>
      <c r="K492" s="169"/>
      <c r="L492" s="168"/>
      <c r="M492" s="174"/>
      <c r="N492" s="169"/>
      <c r="O492" s="20" t="s">
        <v>153</v>
      </c>
      <c r="P492" s="54"/>
      <c r="Q492" s="29"/>
      <c r="R492" s="20" t="str">
        <f t="shared" si="647"/>
        <v/>
      </c>
      <c r="S492" s="29"/>
      <c r="T492" s="20" t="str">
        <f t="shared" si="648"/>
        <v/>
      </c>
      <c r="U492" s="81"/>
      <c r="V492" s="156"/>
      <c r="W492" s="157"/>
      <c r="AC492" s="91"/>
      <c r="AD492" s="1" t="str">
        <f>IF($P492="","0",VLOOKUP($P492,登録データ!$Q$4:$R$19,2,FALSE))</f>
        <v>0</v>
      </c>
      <c r="AE492" s="1" t="str">
        <f t="shared" si="649"/>
        <v>00</v>
      </c>
      <c r="AF492" s="1" t="str">
        <f t="shared" si="650"/>
        <v/>
      </c>
      <c r="AG492" s="1" t="str">
        <f t="shared" si="645"/>
        <v>000000</v>
      </c>
      <c r="AH492" s="1" t="str">
        <f t="shared" si="646"/>
        <v/>
      </c>
      <c r="AI492" s="1" t="str">
        <f t="shared" si="651"/>
        <v/>
      </c>
      <c r="AJ492" s="219" t="str">
        <f>IF($C492="","",IF($C492="@",0,IF(COUNTIF($C$21:$C$620,$C492)=1,0,1)))</f>
        <v/>
      </c>
      <c r="AK492" s="219" t="str">
        <f>IF($L492="","",IF(OR($L492="北海道",$L492="東京都",$L492="大阪府",$L492="京都府",RIGHT($L492,1)="県"),0,1))</f>
        <v/>
      </c>
      <c r="AM492" s="76" t="str">
        <f>IF(AN492="","",RANK(AN492,$AN$21:$AN$600,1))</f>
        <v/>
      </c>
      <c r="AN492" s="76" t="str">
        <f>IF(V492="","",C492)</f>
        <v/>
      </c>
      <c r="AO492" s="1" t="str">
        <f>IF(AP492="","",RANK(AP492,$AP$21:$AP$600,1))</f>
        <v/>
      </c>
      <c r="AP492" s="76" t="str">
        <f>IF(W492="","",C492)</f>
        <v/>
      </c>
      <c r="AR492" s="76" t="str">
        <f t="shared" ref="AR492" si="680">IF(C492="","",G494)</f>
        <v/>
      </c>
      <c r="AS492" s="76" t="str">
        <f t="shared" ref="AS492" si="681">RIGHT(C492,3)</f>
        <v/>
      </c>
      <c r="AT492" s="76" t="str">
        <f t="shared" ref="AT492" si="682">IF(C492="","",RIGHT("00"&amp;AS492,3))</f>
        <v/>
      </c>
      <c r="AU492" s="76" t="str">
        <f t="shared" ref="AU492" si="683">CONCATENATE(AR492,AT492)</f>
        <v/>
      </c>
    </row>
    <row r="493" spans="2:47">
      <c r="B493" s="125"/>
      <c r="C493" s="165"/>
      <c r="D493" s="170"/>
      <c r="E493" s="175"/>
      <c r="F493" s="171"/>
      <c r="G493" s="213"/>
      <c r="H493" s="214"/>
      <c r="I493" s="215"/>
      <c r="J493" s="170"/>
      <c r="K493" s="171"/>
      <c r="L493" s="170"/>
      <c r="M493" s="175"/>
      <c r="N493" s="171"/>
      <c r="O493" s="48" t="s">
        <v>154</v>
      </c>
      <c r="P493" s="27"/>
      <c r="Q493" s="45"/>
      <c r="R493" s="48" t="str">
        <f t="shared" si="647"/>
        <v/>
      </c>
      <c r="S493" s="45"/>
      <c r="T493" s="48" t="str">
        <f t="shared" si="648"/>
        <v/>
      </c>
      <c r="U493" s="73"/>
      <c r="V493" s="156"/>
      <c r="W493" s="157"/>
      <c r="AC493" s="91"/>
      <c r="AD493" s="1" t="str">
        <f>IF($P493="","0",VLOOKUP($P493,登録データ!$Q$4:$R$19,2,FALSE))</f>
        <v>0</v>
      </c>
      <c r="AE493" s="1" t="str">
        <f t="shared" si="649"/>
        <v>00</v>
      </c>
      <c r="AF493" s="1" t="str">
        <f t="shared" si="650"/>
        <v/>
      </c>
      <c r="AG493" s="1" t="str">
        <f t="shared" si="645"/>
        <v>000000</v>
      </c>
      <c r="AH493" s="1" t="str">
        <f t="shared" si="646"/>
        <v/>
      </c>
      <c r="AI493" s="1" t="str">
        <f t="shared" si="651"/>
        <v/>
      </c>
      <c r="AJ493" s="219"/>
      <c r="AK493" s="219"/>
      <c r="AM493" s="76"/>
      <c r="AN493" s="76"/>
      <c r="AO493" s="76"/>
      <c r="AP493" s="76"/>
      <c r="AR493" s="76"/>
      <c r="AS493" s="76"/>
      <c r="AT493" s="76"/>
      <c r="AU493" s="76"/>
    </row>
    <row r="494" spans="2:47" ht="19.5" thickBot="1">
      <c r="B494" s="210"/>
      <c r="C494" s="166"/>
      <c r="D494" s="172"/>
      <c r="E494" s="176"/>
      <c r="F494" s="173"/>
      <c r="G494" s="216"/>
      <c r="H494" s="217"/>
      <c r="I494" s="218"/>
      <c r="J494" s="172"/>
      <c r="K494" s="173"/>
      <c r="L494" s="172"/>
      <c r="M494" s="176"/>
      <c r="N494" s="173"/>
      <c r="O494" s="9" t="s">
        <v>155</v>
      </c>
      <c r="P494" s="111"/>
      <c r="Q494" s="30"/>
      <c r="R494" s="9" t="str">
        <f t="shared" si="647"/>
        <v/>
      </c>
      <c r="S494" s="30"/>
      <c r="T494" s="9" t="str">
        <f t="shared" si="648"/>
        <v/>
      </c>
      <c r="U494" s="82"/>
      <c r="V494" s="156"/>
      <c r="W494" s="157"/>
      <c r="AC494" s="91"/>
      <c r="AD494" s="1" t="str">
        <f>IF($P494="","0",VLOOKUP($P494,登録データ!$Q$4:$R$19,2,FALSE))</f>
        <v>0</v>
      </c>
      <c r="AE494" s="1" t="str">
        <f t="shared" si="649"/>
        <v>00</v>
      </c>
      <c r="AF494" s="1" t="str">
        <f t="shared" si="650"/>
        <v/>
      </c>
      <c r="AG494" s="1" t="str">
        <f t="shared" si="645"/>
        <v>000000</v>
      </c>
      <c r="AH494" s="1" t="str">
        <f t="shared" si="646"/>
        <v/>
      </c>
      <c r="AI494" s="1" t="str">
        <f t="shared" si="651"/>
        <v/>
      </c>
      <c r="AJ494" s="219"/>
      <c r="AK494" s="219"/>
      <c r="AM494" s="76"/>
      <c r="AN494" s="76"/>
      <c r="AO494" s="76"/>
      <c r="AP494" s="76"/>
      <c r="AR494" s="76"/>
      <c r="AS494" s="76"/>
      <c r="AT494" s="76"/>
      <c r="AU494" s="76"/>
    </row>
    <row r="495" spans="2:47" ht="19.5" thickTop="1">
      <c r="B495" s="209">
        <v>159</v>
      </c>
      <c r="C495" s="164"/>
      <c r="D495" s="168"/>
      <c r="E495" s="174"/>
      <c r="F495" s="169"/>
      <c r="G495" s="168"/>
      <c r="H495" s="174"/>
      <c r="I495" s="169"/>
      <c r="J495" s="168"/>
      <c r="K495" s="169"/>
      <c r="L495" s="168"/>
      <c r="M495" s="174"/>
      <c r="N495" s="169"/>
      <c r="O495" s="20" t="s">
        <v>153</v>
      </c>
      <c r="P495" s="54"/>
      <c r="Q495" s="29"/>
      <c r="R495" s="20" t="str">
        <f t="shared" si="647"/>
        <v/>
      </c>
      <c r="S495" s="29"/>
      <c r="T495" s="20" t="str">
        <f t="shared" si="648"/>
        <v/>
      </c>
      <c r="U495" s="81"/>
      <c r="V495" s="156"/>
      <c r="W495" s="157"/>
      <c r="AC495" s="91"/>
      <c r="AD495" s="1" t="str">
        <f>IF($P495="","0",VLOOKUP($P495,登録データ!$Q$4:$R$19,2,FALSE))</f>
        <v>0</v>
      </c>
      <c r="AE495" s="1" t="str">
        <f t="shared" si="649"/>
        <v>00</v>
      </c>
      <c r="AF495" s="1" t="str">
        <f t="shared" si="650"/>
        <v/>
      </c>
      <c r="AG495" s="1" t="str">
        <f t="shared" si="645"/>
        <v>000000</v>
      </c>
      <c r="AH495" s="1" t="str">
        <f t="shared" si="646"/>
        <v/>
      </c>
      <c r="AI495" s="1" t="str">
        <f t="shared" si="651"/>
        <v/>
      </c>
      <c r="AJ495" s="219" t="str">
        <f>IF($C495="","",IF($C495="@",0,IF(COUNTIF($C$21:$C$620,$C495)=1,0,1)))</f>
        <v/>
      </c>
      <c r="AK495" s="219" t="str">
        <f>IF($L495="","",IF(OR($L495="北海道",$L495="東京都",$L495="大阪府",$L495="京都府",RIGHT($L495,1)="県"),0,1))</f>
        <v/>
      </c>
      <c r="AM495" s="76" t="str">
        <f>IF(AN495="","",RANK(AN495,$AN$21:$AN$600,1))</f>
        <v/>
      </c>
      <c r="AN495" s="76" t="str">
        <f>IF(V495="","",C495)</f>
        <v/>
      </c>
      <c r="AO495" s="1" t="str">
        <f>IF(AP495="","",RANK(AP495,$AP$21:$AP$600,1))</f>
        <v/>
      </c>
      <c r="AP495" s="76" t="str">
        <f>IF(W495="","",C495)</f>
        <v/>
      </c>
      <c r="AR495" s="76" t="str">
        <f t="shared" ref="AR495" si="684">IF(C495="","",G497)</f>
        <v/>
      </c>
      <c r="AS495" s="76" t="str">
        <f t="shared" ref="AS495" si="685">RIGHT(C495,3)</f>
        <v/>
      </c>
      <c r="AT495" s="76" t="str">
        <f t="shared" ref="AT495" si="686">IF(C495="","",RIGHT("00"&amp;AS495,3))</f>
        <v/>
      </c>
      <c r="AU495" s="76" t="str">
        <f t="shared" ref="AU495" si="687">CONCATENATE(AR495,AT495)</f>
        <v/>
      </c>
    </row>
    <row r="496" spans="2:47">
      <c r="B496" s="125"/>
      <c r="C496" s="165"/>
      <c r="D496" s="170"/>
      <c r="E496" s="175"/>
      <c r="F496" s="171"/>
      <c r="G496" s="213"/>
      <c r="H496" s="214"/>
      <c r="I496" s="215"/>
      <c r="J496" s="170"/>
      <c r="K496" s="171"/>
      <c r="L496" s="170"/>
      <c r="M496" s="175"/>
      <c r="N496" s="171"/>
      <c r="O496" s="48" t="s">
        <v>154</v>
      </c>
      <c r="P496" s="27"/>
      <c r="Q496" s="45"/>
      <c r="R496" s="48" t="str">
        <f t="shared" si="647"/>
        <v/>
      </c>
      <c r="S496" s="45"/>
      <c r="T496" s="48" t="str">
        <f t="shared" si="648"/>
        <v/>
      </c>
      <c r="U496" s="73"/>
      <c r="V496" s="156"/>
      <c r="W496" s="157"/>
      <c r="AC496" s="91"/>
      <c r="AD496" s="1" t="str">
        <f>IF($P496="","0",VLOOKUP($P496,登録データ!$Q$4:$R$19,2,FALSE))</f>
        <v>0</v>
      </c>
      <c r="AE496" s="1" t="str">
        <f t="shared" si="649"/>
        <v>00</v>
      </c>
      <c r="AF496" s="1" t="str">
        <f t="shared" si="650"/>
        <v/>
      </c>
      <c r="AG496" s="1" t="str">
        <f t="shared" si="645"/>
        <v>000000</v>
      </c>
      <c r="AH496" s="1" t="str">
        <f t="shared" si="646"/>
        <v/>
      </c>
      <c r="AI496" s="1" t="str">
        <f t="shared" si="651"/>
        <v/>
      </c>
      <c r="AJ496" s="219"/>
      <c r="AK496" s="219"/>
      <c r="AM496" s="76"/>
      <c r="AN496" s="76"/>
      <c r="AO496" s="76"/>
      <c r="AP496" s="76"/>
      <c r="AR496" s="76"/>
      <c r="AS496" s="76"/>
      <c r="AT496" s="76"/>
      <c r="AU496" s="76"/>
    </row>
    <row r="497" spans="2:47" ht="19.5" thickBot="1">
      <c r="B497" s="210"/>
      <c r="C497" s="166"/>
      <c r="D497" s="172"/>
      <c r="E497" s="176"/>
      <c r="F497" s="173"/>
      <c r="G497" s="216"/>
      <c r="H497" s="217"/>
      <c r="I497" s="218"/>
      <c r="J497" s="172"/>
      <c r="K497" s="173"/>
      <c r="L497" s="172"/>
      <c r="M497" s="176"/>
      <c r="N497" s="173"/>
      <c r="O497" s="9" t="s">
        <v>155</v>
      </c>
      <c r="P497" s="111"/>
      <c r="Q497" s="30"/>
      <c r="R497" s="9" t="str">
        <f t="shared" si="647"/>
        <v/>
      </c>
      <c r="S497" s="30"/>
      <c r="T497" s="9" t="str">
        <f t="shared" si="648"/>
        <v/>
      </c>
      <c r="U497" s="82"/>
      <c r="V497" s="156"/>
      <c r="W497" s="157"/>
      <c r="AC497" s="91"/>
      <c r="AD497" s="1" t="str">
        <f>IF($P497="","0",VLOOKUP($P497,登録データ!$Q$4:$R$19,2,FALSE))</f>
        <v>0</v>
      </c>
      <c r="AE497" s="1" t="str">
        <f t="shared" si="649"/>
        <v>00</v>
      </c>
      <c r="AF497" s="1" t="str">
        <f t="shared" si="650"/>
        <v/>
      </c>
      <c r="AG497" s="1" t="str">
        <f t="shared" si="645"/>
        <v>000000</v>
      </c>
      <c r="AH497" s="1" t="str">
        <f t="shared" si="646"/>
        <v/>
      </c>
      <c r="AI497" s="1" t="str">
        <f t="shared" si="651"/>
        <v/>
      </c>
      <c r="AJ497" s="219"/>
      <c r="AK497" s="219"/>
      <c r="AM497" s="76"/>
      <c r="AN497" s="76"/>
      <c r="AO497" s="76"/>
      <c r="AP497" s="76"/>
      <c r="AR497" s="76"/>
      <c r="AS497" s="76"/>
      <c r="AT497" s="76"/>
      <c r="AU497" s="76"/>
    </row>
    <row r="498" spans="2:47" ht="19.5" thickTop="1">
      <c r="B498" s="209">
        <v>160</v>
      </c>
      <c r="C498" s="164"/>
      <c r="D498" s="168"/>
      <c r="E498" s="174"/>
      <c r="F498" s="169"/>
      <c r="G498" s="168"/>
      <c r="H498" s="174"/>
      <c r="I498" s="169"/>
      <c r="J498" s="168"/>
      <c r="K498" s="169"/>
      <c r="L498" s="168"/>
      <c r="M498" s="174"/>
      <c r="N498" s="169"/>
      <c r="O498" s="20" t="s">
        <v>153</v>
      </c>
      <c r="P498" s="54"/>
      <c r="Q498" s="29"/>
      <c r="R498" s="20" t="str">
        <f t="shared" si="647"/>
        <v/>
      </c>
      <c r="S498" s="29"/>
      <c r="T498" s="20" t="str">
        <f t="shared" si="648"/>
        <v/>
      </c>
      <c r="U498" s="81"/>
      <c r="V498" s="156"/>
      <c r="W498" s="157"/>
      <c r="AC498" s="91"/>
      <c r="AD498" s="1" t="str">
        <f>IF($P498="","0",VLOOKUP($P498,登録データ!$Q$4:$R$19,2,FALSE))</f>
        <v>0</v>
      </c>
      <c r="AE498" s="1" t="str">
        <f t="shared" si="649"/>
        <v>00</v>
      </c>
      <c r="AF498" s="1" t="str">
        <f t="shared" si="650"/>
        <v/>
      </c>
      <c r="AG498" s="1" t="str">
        <f t="shared" si="645"/>
        <v>000000</v>
      </c>
      <c r="AH498" s="1" t="str">
        <f t="shared" si="646"/>
        <v/>
      </c>
      <c r="AI498" s="1" t="str">
        <f t="shared" si="651"/>
        <v/>
      </c>
      <c r="AJ498" s="219" t="str">
        <f>IF($C498="","",IF($C498="@",0,IF(COUNTIF($C$21:$C$620,$C498)=1,0,1)))</f>
        <v/>
      </c>
      <c r="AK498" s="219" t="str">
        <f>IF($L498="","",IF(OR($L498="北海道",$L498="東京都",$L498="大阪府",$L498="京都府",RIGHT($L498,1)="県"),0,1))</f>
        <v/>
      </c>
      <c r="AM498" s="76" t="str">
        <f>IF(AN498="","",RANK(AN498,$AN$21:$AN$600,1))</f>
        <v/>
      </c>
      <c r="AN498" s="76" t="str">
        <f>IF(V498="","",C498)</f>
        <v/>
      </c>
      <c r="AO498" s="1" t="str">
        <f>IF(AP498="","",RANK(AP498,$AP$21:$AP$600,1))</f>
        <v/>
      </c>
      <c r="AP498" s="76" t="str">
        <f>IF(W498="","",C498)</f>
        <v/>
      </c>
      <c r="AR498" s="76" t="str">
        <f t="shared" ref="AR498" si="688">IF(C498="","",G500)</f>
        <v/>
      </c>
      <c r="AS498" s="76" t="str">
        <f t="shared" ref="AS498" si="689">RIGHT(C498,3)</f>
        <v/>
      </c>
      <c r="AT498" s="76" t="str">
        <f t="shared" ref="AT498" si="690">IF(C498="","",RIGHT("00"&amp;AS498,3))</f>
        <v/>
      </c>
      <c r="AU498" s="76" t="str">
        <f t="shared" ref="AU498" si="691">CONCATENATE(AR498,AT498)</f>
        <v/>
      </c>
    </row>
    <row r="499" spans="2:47">
      <c r="B499" s="125"/>
      <c r="C499" s="165"/>
      <c r="D499" s="170"/>
      <c r="E499" s="175"/>
      <c r="F499" s="171"/>
      <c r="G499" s="213"/>
      <c r="H499" s="214"/>
      <c r="I499" s="215"/>
      <c r="J499" s="170"/>
      <c r="K499" s="171"/>
      <c r="L499" s="170"/>
      <c r="M499" s="175"/>
      <c r="N499" s="171"/>
      <c r="O499" s="48" t="s">
        <v>154</v>
      </c>
      <c r="P499" s="27"/>
      <c r="Q499" s="45"/>
      <c r="R499" s="48" t="str">
        <f t="shared" si="647"/>
        <v/>
      </c>
      <c r="S499" s="45"/>
      <c r="T499" s="48" t="str">
        <f t="shared" si="648"/>
        <v/>
      </c>
      <c r="U499" s="73"/>
      <c r="V499" s="156"/>
      <c r="W499" s="157"/>
      <c r="AC499" s="91"/>
      <c r="AD499" s="1" t="str">
        <f>IF($P499="","0",VLOOKUP($P499,登録データ!$Q$4:$R$19,2,FALSE))</f>
        <v>0</v>
      </c>
      <c r="AE499" s="1" t="str">
        <f t="shared" si="649"/>
        <v>00</v>
      </c>
      <c r="AF499" s="1" t="str">
        <f t="shared" si="650"/>
        <v/>
      </c>
      <c r="AG499" s="1" t="str">
        <f t="shared" si="645"/>
        <v>000000</v>
      </c>
      <c r="AH499" s="1" t="str">
        <f t="shared" si="646"/>
        <v/>
      </c>
      <c r="AI499" s="1" t="str">
        <f t="shared" si="651"/>
        <v/>
      </c>
      <c r="AJ499" s="219"/>
      <c r="AK499" s="219"/>
      <c r="AM499" s="76"/>
      <c r="AN499" s="76"/>
      <c r="AO499" s="76"/>
      <c r="AP499" s="76"/>
      <c r="AR499" s="76"/>
      <c r="AS499" s="76"/>
      <c r="AT499" s="76"/>
      <c r="AU499" s="76"/>
    </row>
    <row r="500" spans="2:47" ht="19.5" thickBot="1">
      <c r="B500" s="210"/>
      <c r="C500" s="166"/>
      <c r="D500" s="172"/>
      <c r="E500" s="176"/>
      <c r="F500" s="173"/>
      <c r="G500" s="216"/>
      <c r="H500" s="217"/>
      <c r="I500" s="218"/>
      <c r="J500" s="172"/>
      <c r="K500" s="173"/>
      <c r="L500" s="172"/>
      <c r="M500" s="176"/>
      <c r="N500" s="173"/>
      <c r="O500" s="9" t="s">
        <v>155</v>
      </c>
      <c r="P500" s="111"/>
      <c r="Q500" s="30"/>
      <c r="R500" s="9" t="str">
        <f t="shared" si="647"/>
        <v/>
      </c>
      <c r="S500" s="30"/>
      <c r="T500" s="9" t="str">
        <f t="shared" si="648"/>
        <v/>
      </c>
      <c r="U500" s="82"/>
      <c r="V500" s="156"/>
      <c r="W500" s="157"/>
      <c r="AC500" s="91"/>
      <c r="AD500" s="1" t="str">
        <f>IF($P500="","0",VLOOKUP($P500,登録データ!$Q$4:$R$19,2,FALSE))</f>
        <v>0</v>
      </c>
      <c r="AE500" s="1" t="str">
        <f t="shared" si="649"/>
        <v>00</v>
      </c>
      <c r="AF500" s="1" t="str">
        <f t="shared" si="650"/>
        <v/>
      </c>
      <c r="AG500" s="1" t="str">
        <f t="shared" si="645"/>
        <v>000000</v>
      </c>
      <c r="AH500" s="1" t="str">
        <f t="shared" si="646"/>
        <v/>
      </c>
      <c r="AI500" s="1" t="str">
        <f t="shared" si="651"/>
        <v/>
      </c>
      <c r="AJ500" s="219"/>
      <c r="AK500" s="219"/>
      <c r="AM500" s="76"/>
      <c r="AN500" s="76"/>
      <c r="AO500" s="76"/>
      <c r="AP500" s="76"/>
      <c r="AR500" s="76"/>
      <c r="AS500" s="76"/>
      <c r="AT500" s="76"/>
      <c r="AU500" s="76"/>
    </row>
    <row r="501" spans="2:47" ht="19.5" thickTop="1">
      <c r="B501" s="209">
        <v>161</v>
      </c>
      <c r="C501" s="164"/>
      <c r="D501" s="168"/>
      <c r="E501" s="174"/>
      <c r="F501" s="169"/>
      <c r="G501" s="168"/>
      <c r="H501" s="174"/>
      <c r="I501" s="169"/>
      <c r="J501" s="168"/>
      <c r="K501" s="169"/>
      <c r="L501" s="168"/>
      <c r="M501" s="174"/>
      <c r="N501" s="169"/>
      <c r="O501" s="20" t="s">
        <v>153</v>
      </c>
      <c r="P501" s="54"/>
      <c r="Q501" s="29"/>
      <c r="R501" s="20" t="str">
        <f t="shared" si="647"/>
        <v/>
      </c>
      <c r="S501" s="29"/>
      <c r="T501" s="20" t="str">
        <f t="shared" si="648"/>
        <v/>
      </c>
      <c r="U501" s="81"/>
      <c r="V501" s="156"/>
      <c r="W501" s="157"/>
      <c r="AC501" s="91"/>
      <c r="AD501" s="1" t="str">
        <f>IF($P501="","0",VLOOKUP($P501,登録データ!$Q$4:$R$19,2,FALSE))</f>
        <v>0</v>
      </c>
      <c r="AE501" s="1" t="str">
        <f t="shared" si="649"/>
        <v>00</v>
      </c>
      <c r="AF501" s="1" t="str">
        <f t="shared" si="650"/>
        <v/>
      </c>
      <c r="AG501" s="1" t="str">
        <f t="shared" si="645"/>
        <v>000000</v>
      </c>
      <c r="AH501" s="1" t="str">
        <f t="shared" si="646"/>
        <v/>
      </c>
      <c r="AI501" s="1" t="str">
        <f t="shared" si="651"/>
        <v/>
      </c>
      <c r="AJ501" s="219" t="str">
        <f>IF($C501="","",IF($C501="@",0,IF(COUNTIF($C$21:$C$620,$C501)=1,0,1)))</f>
        <v/>
      </c>
      <c r="AK501" s="219" t="str">
        <f>IF($L501="","",IF(OR($L501="北海道",$L501="東京都",$L501="大阪府",$L501="京都府",RIGHT($L501,1)="県"),0,1))</f>
        <v/>
      </c>
      <c r="AM501" s="76" t="str">
        <f>IF(AN501="","",RANK(AN501,$AN$21:$AN$600,1))</f>
        <v/>
      </c>
      <c r="AN501" s="76" t="str">
        <f>IF(V501="","",C501)</f>
        <v/>
      </c>
      <c r="AO501" s="1" t="str">
        <f>IF(AP501="","",RANK(AP501,$AP$21:$AP$600,1))</f>
        <v/>
      </c>
      <c r="AP501" s="76" t="str">
        <f>IF(W501="","",C501)</f>
        <v/>
      </c>
      <c r="AR501" s="76" t="str">
        <f t="shared" ref="AR501" si="692">IF(C501="","",G503)</f>
        <v/>
      </c>
      <c r="AS501" s="76" t="str">
        <f t="shared" ref="AS501" si="693">RIGHT(C501,3)</f>
        <v/>
      </c>
      <c r="AT501" s="76" t="str">
        <f t="shared" ref="AT501" si="694">IF(C501="","",RIGHT("00"&amp;AS501,3))</f>
        <v/>
      </c>
      <c r="AU501" s="76" t="str">
        <f t="shared" ref="AU501" si="695">CONCATENATE(AR501,AT501)</f>
        <v/>
      </c>
    </row>
    <row r="502" spans="2:47">
      <c r="B502" s="125"/>
      <c r="C502" s="165"/>
      <c r="D502" s="170"/>
      <c r="E502" s="175"/>
      <c r="F502" s="171"/>
      <c r="G502" s="213"/>
      <c r="H502" s="214"/>
      <c r="I502" s="215"/>
      <c r="J502" s="170"/>
      <c r="K502" s="171"/>
      <c r="L502" s="170"/>
      <c r="M502" s="175"/>
      <c r="N502" s="171"/>
      <c r="O502" s="48" t="s">
        <v>154</v>
      </c>
      <c r="P502" s="27"/>
      <c r="Q502" s="45"/>
      <c r="R502" s="48" t="str">
        <f t="shared" si="647"/>
        <v/>
      </c>
      <c r="S502" s="45"/>
      <c r="T502" s="48" t="str">
        <f t="shared" si="648"/>
        <v/>
      </c>
      <c r="U502" s="73"/>
      <c r="V502" s="156"/>
      <c r="W502" s="157"/>
      <c r="AC502" s="91"/>
      <c r="AD502" s="1" t="str">
        <f>IF($P502="","0",VLOOKUP($P502,登録データ!$Q$4:$R$19,2,FALSE))</f>
        <v>0</v>
      </c>
      <c r="AE502" s="1" t="str">
        <f t="shared" si="649"/>
        <v>00</v>
      </c>
      <c r="AF502" s="1" t="str">
        <f t="shared" si="650"/>
        <v/>
      </c>
      <c r="AG502" s="1" t="str">
        <f t="shared" si="645"/>
        <v>000000</v>
      </c>
      <c r="AH502" s="1" t="str">
        <f t="shared" si="646"/>
        <v/>
      </c>
      <c r="AI502" s="1" t="str">
        <f t="shared" si="651"/>
        <v/>
      </c>
      <c r="AJ502" s="219"/>
      <c r="AK502" s="219"/>
      <c r="AM502" s="76"/>
      <c r="AN502" s="76"/>
      <c r="AO502" s="76"/>
      <c r="AP502" s="76"/>
      <c r="AR502" s="76"/>
      <c r="AS502" s="76"/>
      <c r="AT502" s="76"/>
      <c r="AU502" s="76"/>
    </row>
    <row r="503" spans="2:47" ht="19.5" thickBot="1">
      <c r="B503" s="210"/>
      <c r="C503" s="166"/>
      <c r="D503" s="172"/>
      <c r="E503" s="176"/>
      <c r="F503" s="173"/>
      <c r="G503" s="216"/>
      <c r="H503" s="217"/>
      <c r="I503" s="218"/>
      <c r="J503" s="172"/>
      <c r="K503" s="173"/>
      <c r="L503" s="172"/>
      <c r="M503" s="176"/>
      <c r="N503" s="173"/>
      <c r="O503" s="9" t="s">
        <v>155</v>
      </c>
      <c r="P503" s="111"/>
      <c r="Q503" s="30"/>
      <c r="R503" s="9" t="str">
        <f t="shared" si="647"/>
        <v/>
      </c>
      <c r="S503" s="30"/>
      <c r="T503" s="9" t="str">
        <f t="shared" si="648"/>
        <v/>
      </c>
      <c r="U503" s="82"/>
      <c r="V503" s="156"/>
      <c r="W503" s="157"/>
      <c r="AC503" s="91"/>
      <c r="AD503" s="1" t="str">
        <f>IF($P503="","0",VLOOKUP($P503,登録データ!$Q$4:$R$19,2,FALSE))</f>
        <v>0</v>
      </c>
      <c r="AE503" s="1" t="str">
        <f t="shared" si="649"/>
        <v>00</v>
      </c>
      <c r="AF503" s="1" t="str">
        <f t="shared" si="650"/>
        <v/>
      </c>
      <c r="AG503" s="1" t="str">
        <f t="shared" si="645"/>
        <v>000000</v>
      </c>
      <c r="AH503" s="1" t="str">
        <f t="shared" si="646"/>
        <v/>
      </c>
      <c r="AI503" s="1" t="str">
        <f t="shared" si="651"/>
        <v/>
      </c>
      <c r="AJ503" s="219"/>
      <c r="AK503" s="219"/>
      <c r="AM503" s="76"/>
      <c r="AN503" s="76"/>
      <c r="AO503" s="76"/>
      <c r="AP503" s="76"/>
      <c r="AR503" s="76"/>
      <c r="AS503" s="76"/>
      <c r="AT503" s="76"/>
      <c r="AU503" s="76"/>
    </row>
    <row r="504" spans="2:47" ht="19.5" thickTop="1">
      <c r="B504" s="209">
        <v>162</v>
      </c>
      <c r="C504" s="164"/>
      <c r="D504" s="168"/>
      <c r="E504" s="174"/>
      <c r="F504" s="169"/>
      <c r="G504" s="168"/>
      <c r="H504" s="174"/>
      <c r="I504" s="169"/>
      <c r="J504" s="168"/>
      <c r="K504" s="169"/>
      <c r="L504" s="168"/>
      <c r="M504" s="174"/>
      <c r="N504" s="169"/>
      <c r="O504" s="20" t="s">
        <v>153</v>
      </c>
      <c r="P504" s="54"/>
      <c r="Q504" s="29"/>
      <c r="R504" s="20" t="str">
        <f t="shared" si="647"/>
        <v/>
      </c>
      <c r="S504" s="29"/>
      <c r="T504" s="20" t="str">
        <f t="shared" si="648"/>
        <v/>
      </c>
      <c r="U504" s="81"/>
      <c r="V504" s="156"/>
      <c r="W504" s="157"/>
      <c r="AC504" s="91"/>
      <c r="AD504" s="1" t="str">
        <f>IF($P504="","0",VLOOKUP($P504,登録データ!$Q$4:$R$19,2,FALSE))</f>
        <v>0</v>
      </c>
      <c r="AE504" s="1" t="str">
        <f t="shared" si="649"/>
        <v>00</v>
      </c>
      <c r="AF504" s="1" t="str">
        <f t="shared" si="650"/>
        <v/>
      </c>
      <c r="AG504" s="1" t="str">
        <f t="shared" si="645"/>
        <v>000000</v>
      </c>
      <c r="AH504" s="1" t="str">
        <f t="shared" si="646"/>
        <v/>
      </c>
      <c r="AI504" s="1" t="str">
        <f t="shared" si="651"/>
        <v/>
      </c>
      <c r="AJ504" s="219" t="str">
        <f>IF($C504="","",IF($C504="@",0,IF(COUNTIF($C$21:$C$620,$C504)=1,0,1)))</f>
        <v/>
      </c>
      <c r="AK504" s="219" t="str">
        <f>IF($L504="","",IF(OR($L504="北海道",$L504="東京都",$L504="大阪府",$L504="京都府",RIGHT($L504,1)="県"),0,1))</f>
        <v/>
      </c>
      <c r="AM504" s="76" t="str">
        <f>IF(AN504="","",RANK(AN504,$AN$21:$AN$600,1))</f>
        <v/>
      </c>
      <c r="AN504" s="76" t="str">
        <f>IF(V504="","",C504)</f>
        <v/>
      </c>
      <c r="AO504" s="1" t="str">
        <f>IF(AP504="","",RANK(AP504,$AP$21:$AP$600,1))</f>
        <v/>
      </c>
      <c r="AP504" s="76" t="str">
        <f>IF(W504="","",C504)</f>
        <v/>
      </c>
      <c r="AR504" s="76" t="str">
        <f t="shared" ref="AR504" si="696">IF(C504="","",G506)</f>
        <v/>
      </c>
      <c r="AS504" s="76" t="str">
        <f t="shared" ref="AS504" si="697">RIGHT(C504,3)</f>
        <v/>
      </c>
      <c r="AT504" s="76" t="str">
        <f t="shared" ref="AT504" si="698">IF(C504="","",RIGHT("00"&amp;AS504,3))</f>
        <v/>
      </c>
      <c r="AU504" s="76" t="str">
        <f t="shared" ref="AU504" si="699">CONCATENATE(AR504,AT504)</f>
        <v/>
      </c>
    </row>
    <row r="505" spans="2:47">
      <c r="B505" s="125"/>
      <c r="C505" s="165"/>
      <c r="D505" s="170"/>
      <c r="E505" s="175"/>
      <c r="F505" s="171"/>
      <c r="G505" s="213"/>
      <c r="H505" s="214"/>
      <c r="I505" s="215"/>
      <c r="J505" s="170"/>
      <c r="K505" s="171"/>
      <c r="L505" s="170"/>
      <c r="M505" s="175"/>
      <c r="N505" s="171"/>
      <c r="O505" s="48" t="s">
        <v>154</v>
      </c>
      <c r="P505" s="27"/>
      <c r="Q505" s="45"/>
      <c r="R505" s="48" t="str">
        <f t="shared" si="647"/>
        <v/>
      </c>
      <c r="S505" s="45"/>
      <c r="T505" s="48" t="str">
        <f t="shared" si="648"/>
        <v/>
      </c>
      <c r="U505" s="73"/>
      <c r="V505" s="156"/>
      <c r="W505" s="157"/>
      <c r="AC505" s="91"/>
      <c r="AD505" s="1" t="str">
        <f>IF($P505="","0",VLOOKUP($P505,登録データ!$Q$4:$R$19,2,FALSE))</f>
        <v>0</v>
      </c>
      <c r="AE505" s="1" t="str">
        <f t="shared" si="649"/>
        <v>00</v>
      </c>
      <c r="AF505" s="1" t="str">
        <f t="shared" si="650"/>
        <v/>
      </c>
      <c r="AG505" s="1" t="str">
        <f t="shared" si="645"/>
        <v>000000</v>
      </c>
      <c r="AH505" s="1" t="str">
        <f t="shared" si="646"/>
        <v/>
      </c>
      <c r="AI505" s="1" t="str">
        <f t="shared" si="651"/>
        <v/>
      </c>
      <c r="AJ505" s="219"/>
      <c r="AK505" s="219"/>
      <c r="AM505" s="76"/>
      <c r="AN505" s="76"/>
      <c r="AO505" s="76"/>
      <c r="AP505" s="76"/>
      <c r="AR505" s="76"/>
      <c r="AS505" s="76"/>
      <c r="AT505" s="76"/>
      <c r="AU505" s="76"/>
    </row>
    <row r="506" spans="2:47" ht="19.5" thickBot="1">
      <c r="B506" s="210"/>
      <c r="C506" s="166"/>
      <c r="D506" s="172"/>
      <c r="E506" s="176"/>
      <c r="F506" s="173"/>
      <c r="G506" s="216"/>
      <c r="H506" s="217"/>
      <c r="I506" s="218"/>
      <c r="J506" s="172"/>
      <c r="K506" s="173"/>
      <c r="L506" s="172"/>
      <c r="M506" s="176"/>
      <c r="N506" s="173"/>
      <c r="O506" s="9" t="s">
        <v>155</v>
      </c>
      <c r="P506" s="111"/>
      <c r="Q506" s="30"/>
      <c r="R506" s="9" t="str">
        <f t="shared" si="647"/>
        <v/>
      </c>
      <c r="S506" s="30"/>
      <c r="T506" s="9" t="str">
        <f t="shared" si="648"/>
        <v/>
      </c>
      <c r="U506" s="82"/>
      <c r="V506" s="156"/>
      <c r="W506" s="157"/>
      <c r="AC506" s="91"/>
      <c r="AD506" s="1" t="str">
        <f>IF($P506="","0",VLOOKUP($P506,登録データ!$Q$4:$R$19,2,FALSE))</f>
        <v>0</v>
      </c>
      <c r="AE506" s="1" t="str">
        <f t="shared" si="649"/>
        <v>00</v>
      </c>
      <c r="AF506" s="1" t="str">
        <f t="shared" si="650"/>
        <v/>
      </c>
      <c r="AG506" s="1" t="str">
        <f t="shared" si="645"/>
        <v>000000</v>
      </c>
      <c r="AH506" s="1" t="str">
        <f t="shared" si="646"/>
        <v/>
      </c>
      <c r="AI506" s="1" t="str">
        <f t="shared" si="651"/>
        <v/>
      </c>
      <c r="AJ506" s="219"/>
      <c r="AK506" s="219"/>
      <c r="AM506" s="76"/>
      <c r="AN506" s="76"/>
      <c r="AO506" s="76"/>
      <c r="AP506" s="76"/>
      <c r="AR506" s="76"/>
      <c r="AS506" s="76"/>
      <c r="AT506" s="76"/>
      <c r="AU506" s="76"/>
    </row>
    <row r="507" spans="2:47" ht="19.5" thickTop="1">
      <c r="B507" s="209">
        <v>163</v>
      </c>
      <c r="C507" s="164"/>
      <c r="D507" s="168"/>
      <c r="E507" s="174"/>
      <c r="F507" s="169"/>
      <c r="G507" s="168"/>
      <c r="H507" s="174"/>
      <c r="I507" s="169"/>
      <c r="J507" s="168"/>
      <c r="K507" s="169"/>
      <c r="L507" s="168"/>
      <c r="M507" s="174"/>
      <c r="N507" s="169"/>
      <c r="O507" s="20" t="s">
        <v>153</v>
      </c>
      <c r="P507" s="54"/>
      <c r="Q507" s="29"/>
      <c r="R507" s="20" t="str">
        <f t="shared" si="647"/>
        <v/>
      </c>
      <c r="S507" s="29"/>
      <c r="T507" s="20" t="str">
        <f t="shared" si="648"/>
        <v/>
      </c>
      <c r="U507" s="81"/>
      <c r="V507" s="156"/>
      <c r="W507" s="157"/>
      <c r="AC507" s="91"/>
      <c r="AD507" s="1" t="str">
        <f>IF($P507="","0",VLOOKUP($P507,登録データ!$Q$4:$R$19,2,FALSE))</f>
        <v>0</v>
      </c>
      <c r="AE507" s="1" t="str">
        <f t="shared" si="649"/>
        <v>00</v>
      </c>
      <c r="AF507" s="1" t="str">
        <f t="shared" si="650"/>
        <v/>
      </c>
      <c r="AG507" s="1" t="str">
        <f t="shared" si="645"/>
        <v>000000</v>
      </c>
      <c r="AH507" s="1" t="str">
        <f t="shared" si="646"/>
        <v/>
      </c>
      <c r="AI507" s="1" t="str">
        <f t="shared" si="651"/>
        <v/>
      </c>
      <c r="AJ507" s="219" t="str">
        <f>IF($C507="","",IF($C507="@",0,IF(COUNTIF($C$21:$C$620,$C507)=1,0,1)))</f>
        <v/>
      </c>
      <c r="AK507" s="219" t="str">
        <f>IF($L507="","",IF(OR($L507="北海道",$L507="東京都",$L507="大阪府",$L507="京都府",RIGHT($L507,1)="県"),0,1))</f>
        <v/>
      </c>
      <c r="AM507" s="76" t="str">
        <f>IF(AN507="","",RANK(AN507,$AN$21:$AN$600,1))</f>
        <v/>
      </c>
      <c r="AN507" s="76" t="str">
        <f>IF(V507="","",C507)</f>
        <v/>
      </c>
      <c r="AO507" s="1" t="str">
        <f>IF(AP507="","",RANK(AP507,$AP$21:$AP$600,1))</f>
        <v/>
      </c>
      <c r="AP507" s="76" t="str">
        <f>IF(W507="","",C507)</f>
        <v/>
      </c>
      <c r="AR507" s="76" t="str">
        <f t="shared" ref="AR507" si="700">IF(C507="","",G509)</f>
        <v/>
      </c>
      <c r="AS507" s="76" t="str">
        <f t="shared" ref="AS507" si="701">RIGHT(C507,3)</f>
        <v/>
      </c>
      <c r="AT507" s="76" t="str">
        <f t="shared" ref="AT507" si="702">IF(C507="","",RIGHT("00"&amp;AS507,3))</f>
        <v/>
      </c>
      <c r="AU507" s="76" t="str">
        <f t="shared" ref="AU507" si="703">CONCATENATE(AR507,AT507)</f>
        <v/>
      </c>
    </row>
    <row r="508" spans="2:47">
      <c r="B508" s="125"/>
      <c r="C508" s="165"/>
      <c r="D508" s="170"/>
      <c r="E508" s="175"/>
      <c r="F508" s="171"/>
      <c r="G508" s="213"/>
      <c r="H508" s="214"/>
      <c r="I508" s="215"/>
      <c r="J508" s="170"/>
      <c r="K508" s="171"/>
      <c r="L508" s="170"/>
      <c r="M508" s="175"/>
      <c r="N508" s="171"/>
      <c r="O508" s="48" t="s">
        <v>154</v>
      </c>
      <c r="P508" s="27"/>
      <c r="Q508" s="45"/>
      <c r="R508" s="48" t="str">
        <f t="shared" si="647"/>
        <v/>
      </c>
      <c r="S508" s="45"/>
      <c r="T508" s="48" t="str">
        <f t="shared" si="648"/>
        <v/>
      </c>
      <c r="U508" s="73"/>
      <c r="V508" s="156"/>
      <c r="W508" s="157"/>
      <c r="AC508" s="91"/>
      <c r="AD508" s="1" t="str">
        <f>IF($P508="","0",VLOOKUP($P508,登録データ!$Q$4:$R$19,2,FALSE))</f>
        <v>0</v>
      </c>
      <c r="AE508" s="1" t="str">
        <f t="shared" si="649"/>
        <v>00</v>
      </c>
      <c r="AF508" s="1" t="str">
        <f t="shared" si="650"/>
        <v/>
      </c>
      <c r="AG508" s="1" t="str">
        <f t="shared" si="645"/>
        <v>000000</v>
      </c>
      <c r="AH508" s="1" t="str">
        <f t="shared" si="646"/>
        <v/>
      </c>
      <c r="AI508" s="1" t="str">
        <f t="shared" si="651"/>
        <v/>
      </c>
      <c r="AJ508" s="219"/>
      <c r="AK508" s="219"/>
      <c r="AM508" s="76"/>
      <c r="AN508" s="76"/>
      <c r="AO508" s="76"/>
      <c r="AP508" s="76"/>
      <c r="AR508" s="76"/>
      <c r="AS508" s="76"/>
      <c r="AT508" s="76"/>
      <c r="AU508" s="76"/>
    </row>
    <row r="509" spans="2:47" ht="19.5" thickBot="1">
      <c r="B509" s="210"/>
      <c r="C509" s="166"/>
      <c r="D509" s="172"/>
      <c r="E509" s="176"/>
      <c r="F509" s="173"/>
      <c r="G509" s="216"/>
      <c r="H509" s="217"/>
      <c r="I509" s="218"/>
      <c r="J509" s="172"/>
      <c r="K509" s="173"/>
      <c r="L509" s="172"/>
      <c r="M509" s="176"/>
      <c r="N509" s="173"/>
      <c r="O509" s="9" t="s">
        <v>155</v>
      </c>
      <c r="P509" s="111"/>
      <c r="Q509" s="30"/>
      <c r="R509" s="9" t="str">
        <f t="shared" si="647"/>
        <v/>
      </c>
      <c r="S509" s="30"/>
      <c r="T509" s="9" t="str">
        <f t="shared" si="648"/>
        <v/>
      </c>
      <c r="U509" s="82"/>
      <c r="V509" s="156"/>
      <c r="W509" s="157"/>
      <c r="AC509" s="91"/>
      <c r="AD509" s="1" t="str">
        <f>IF($P509="","0",VLOOKUP($P509,登録データ!$Q$4:$R$19,2,FALSE))</f>
        <v>0</v>
      </c>
      <c r="AE509" s="1" t="str">
        <f t="shared" si="649"/>
        <v>00</v>
      </c>
      <c r="AF509" s="1" t="str">
        <f t="shared" si="650"/>
        <v/>
      </c>
      <c r="AG509" s="1" t="str">
        <f t="shared" si="645"/>
        <v>000000</v>
      </c>
      <c r="AH509" s="1" t="str">
        <f t="shared" si="646"/>
        <v/>
      </c>
      <c r="AI509" s="1" t="str">
        <f t="shared" si="651"/>
        <v/>
      </c>
      <c r="AJ509" s="219"/>
      <c r="AK509" s="219"/>
      <c r="AM509" s="76"/>
      <c r="AN509" s="76"/>
      <c r="AO509" s="76"/>
      <c r="AP509" s="76"/>
      <c r="AR509" s="76"/>
      <c r="AS509" s="76"/>
      <c r="AT509" s="76"/>
      <c r="AU509" s="76"/>
    </row>
    <row r="510" spans="2:47" ht="19.5" thickTop="1">
      <c r="B510" s="209">
        <v>164</v>
      </c>
      <c r="C510" s="164"/>
      <c r="D510" s="168"/>
      <c r="E510" s="174"/>
      <c r="F510" s="169"/>
      <c r="G510" s="168"/>
      <c r="H510" s="174"/>
      <c r="I510" s="169"/>
      <c r="J510" s="168"/>
      <c r="K510" s="169"/>
      <c r="L510" s="168"/>
      <c r="M510" s="174"/>
      <c r="N510" s="169"/>
      <c r="O510" s="20" t="s">
        <v>153</v>
      </c>
      <c r="P510" s="54"/>
      <c r="Q510" s="29"/>
      <c r="R510" s="20" t="str">
        <f t="shared" si="647"/>
        <v/>
      </c>
      <c r="S510" s="29"/>
      <c r="T510" s="20" t="str">
        <f t="shared" si="648"/>
        <v/>
      </c>
      <c r="U510" s="81"/>
      <c r="V510" s="156"/>
      <c r="W510" s="157"/>
      <c r="AC510" s="91"/>
      <c r="AD510" s="1" t="str">
        <f>IF($P510="","0",VLOOKUP($P510,登録データ!$Q$4:$R$19,2,FALSE))</f>
        <v>0</v>
      </c>
      <c r="AE510" s="1" t="str">
        <f t="shared" si="649"/>
        <v>00</v>
      </c>
      <c r="AF510" s="1" t="str">
        <f t="shared" si="650"/>
        <v/>
      </c>
      <c r="AG510" s="1" t="str">
        <f t="shared" si="645"/>
        <v>000000</v>
      </c>
      <c r="AH510" s="1" t="str">
        <f t="shared" si="646"/>
        <v/>
      </c>
      <c r="AI510" s="1" t="str">
        <f t="shared" si="651"/>
        <v/>
      </c>
      <c r="AJ510" s="219" t="str">
        <f>IF($C510="","",IF($C510="@",0,IF(COUNTIF($C$21:$C$620,$C510)=1,0,1)))</f>
        <v/>
      </c>
      <c r="AK510" s="219" t="str">
        <f>IF($L510="","",IF(OR($L510="北海道",$L510="東京都",$L510="大阪府",$L510="京都府",RIGHT($L510,1)="県"),0,1))</f>
        <v/>
      </c>
      <c r="AM510" s="76" t="str">
        <f>IF(AN510="","",RANK(AN510,$AN$21:$AN$600,1))</f>
        <v/>
      </c>
      <c r="AN510" s="76" t="str">
        <f>IF(V510="","",C510)</f>
        <v/>
      </c>
      <c r="AO510" s="1" t="str">
        <f>IF(AP510="","",RANK(AP510,$AP$21:$AP$600,1))</f>
        <v/>
      </c>
      <c r="AP510" s="76" t="str">
        <f>IF(W510="","",C510)</f>
        <v/>
      </c>
      <c r="AR510" s="76" t="str">
        <f t="shared" ref="AR510" si="704">IF(C510="","",G512)</f>
        <v/>
      </c>
      <c r="AS510" s="76" t="str">
        <f t="shared" ref="AS510" si="705">RIGHT(C510,3)</f>
        <v/>
      </c>
      <c r="AT510" s="76" t="str">
        <f t="shared" ref="AT510" si="706">IF(C510="","",RIGHT("00"&amp;AS510,3))</f>
        <v/>
      </c>
      <c r="AU510" s="76" t="str">
        <f t="shared" ref="AU510" si="707">CONCATENATE(AR510,AT510)</f>
        <v/>
      </c>
    </row>
    <row r="511" spans="2:47">
      <c r="B511" s="125"/>
      <c r="C511" s="165"/>
      <c r="D511" s="170"/>
      <c r="E511" s="175"/>
      <c r="F511" s="171"/>
      <c r="G511" s="213"/>
      <c r="H511" s="214"/>
      <c r="I511" s="215"/>
      <c r="J511" s="170"/>
      <c r="K511" s="171"/>
      <c r="L511" s="170"/>
      <c r="M511" s="175"/>
      <c r="N511" s="171"/>
      <c r="O511" s="48" t="s">
        <v>154</v>
      </c>
      <c r="P511" s="27"/>
      <c r="Q511" s="45"/>
      <c r="R511" s="48" t="str">
        <f t="shared" si="647"/>
        <v/>
      </c>
      <c r="S511" s="45"/>
      <c r="T511" s="48" t="str">
        <f t="shared" si="648"/>
        <v/>
      </c>
      <c r="U511" s="73"/>
      <c r="V511" s="156"/>
      <c r="W511" s="157"/>
      <c r="AC511" s="91"/>
      <c r="AD511" s="1" t="str">
        <f>IF($P511="","0",VLOOKUP($P511,登録データ!$Q$4:$R$19,2,FALSE))</f>
        <v>0</v>
      </c>
      <c r="AE511" s="1" t="str">
        <f t="shared" si="649"/>
        <v>00</v>
      </c>
      <c r="AF511" s="1" t="str">
        <f t="shared" si="650"/>
        <v/>
      </c>
      <c r="AG511" s="1" t="str">
        <f t="shared" si="645"/>
        <v>000000</v>
      </c>
      <c r="AH511" s="1" t="str">
        <f t="shared" si="646"/>
        <v/>
      </c>
      <c r="AI511" s="1" t="str">
        <f t="shared" si="651"/>
        <v/>
      </c>
      <c r="AJ511" s="219"/>
      <c r="AK511" s="219"/>
      <c r="AM511" s="76"/>
      <c r="AN511" s="76"/>
      <c r="AO511" s="76"/>
      <c r="AP511" s="76"/>
      <c r="AR511" s="76"/>
      <c r="AS511" s="76"/>
      <c r="AT511" s="76"/>
      <c r="AU511" s="76"/>
    </row>
    <row r="512" spans="2:47" ht="19.5" thickBot="1">
      <c r="B512" s="210"/>
      <c r="C512" s="166"/>
      <c r="D512" s="172"/>
      <c r="E512" s="176"/>
      <c r="F512" s="173"/>
      <c r="G512" s="216"/>
      <c r="H512" s="217"/>
      <c r="I512" s="218"/>
      <c r="J512" s="172"/>
      <c r="K512" s="173"/>
      <c r="L512" s="172"/>
      <c r="M512" s="176"/>
      <c r="N512" s="173"/>
      <c r="O512" s="9" t="s">
        <v>155</v>
      </c>
      <c r="P512" s="111"/>
      <c r="Q512" s="30"/>
      <c r="R512" s="9" t="str">
        <f t="shared" si="647"/>
        <v/>
      </c>
      <c r="S512" s="30"/>
      <c r="T512" s="9" t="str">
        <f t="shared" si="648"/>
        <v/>
      </c>
      <c r="U512" s="82"/>
      <c r="V512" s="156"/>
      <c r="W512" s="157"/>
      <c r="AC512" s="91"/>
      <c r="AD512" s="1" t="str">
        <f>IF($P512="","0",VLOOKUP($P512,登録データ!$Q$4:$R$19,2,FALSE))</f>
        <v>0</v>
      </c>
      <c r="AE512" s="1" t="str">
        <f t="shared" si="649"/>
        <v>00</v>
      </c>
      <c r="AF512" s="1" t="str">
        <f t="shared" si="650"/>
        <v/>
      </c>
      <c r="AG512" s="1" t="str">
        <f t="shared" si="645"/>
        <v>000000</v>
      </c>
      <c r="AH512" s="1" t="str">
        <f t="shared" si="646"/>
        <v/>
      </c>
      <c r="AI512" s="1" t="str">
        <f t="shared" si="651"/>
        <v/>
      </c>
      <c r="AJ512" s="219"/>
      <c r="AK512" s="219"/>
      <c r="AM512" s="76"/>
      <c r="AN512" s="76"/>
      <c r="AO512" s="76"/>
      <c r="AP512" s="76"/>
      <c r="AR512" s="76"/>
      <c r="AS512" s="76"/>
      <c r="AT512" s="76"/>
      <c r="AU512" s="76"/>
    </row>
    <row r="513" spans="2:47" ht="19.5" thickTop="1">
      <c r="B513" s="209">
        <v>165</v>
      </c>
      <c r="C513" s="164"/>
      <c r="D513" s="168"/>
      <c r="E513" s="174"/>
      <c r="F513" s="169"/>
      <c r="G513" s="168"/>
      <c r="H513" s="174"/>
      <c r="I513" s="169"/>
      <c r="J513" s="168"/>
      <c r="K513" s="169"/>
      <c r="L513" s="168"/>
      <c r="M513" s="174"/>
      <c r="N513" s="169"/>
      <c r="O513" s="20" t="s">
        <v>153</v>
      </c>
      <c r="P513" s="54"/>
      <c r="Q513" s="29"/>
      <c r="R513" s="20" t="str">
        <f t="shared" si="647"/>
        <v/>
      </c>
      <c r="S513" s="29"/>
      <c r="T513" s="20" t="str">
        <f t="shared" si="648"/>
        <v/>
      </c>
      <c r="U513" s="81"/>
      <c r="V513" s="156"/>
      <c r="W513" s="157"/>
      <c r="AC513" s="91"/>
      <c r="AD513" s="1" t="str">
        <f>IF($P513="","0",VLOOKUP($P513,登録データ!$Q$4:$R$19,2,FALSE))</f>
        <v>0</v>
      </c>
      <c r="AE513" s="1" t="str">
        <f t="shared" si="649"/>
        <v>00</v>
      </c>
      <c r="AF513" s="1" t="str">
        <f t="shared" si="650"/>
        <v/>
      </c>
      <c r="AG513" s="1" t="str">
        <f t="shared" si="645"/>
        <v>000000</v>
      </c>
      <c r="AH513" s="1" t="str">
        <f t="shared" si="646"/>
        <v/>
      </c>
      <c r="AI513" s="1" t="str">
        <f t="shared" si="651"/>
        <v/>
      </c>
      <c r="AJ513" s="219" t="str">
        <f>IF($C513="","",IF($C513="@",0,IF(COUNTIF($C$21:$C$620,$C513)=1,0,1)))</f>
        <v/>
      </c>
      <c r="AK513" s="219" t="str">
        <f>IF($L513="","",IF(OR($L513="北海道",$L513="東京都",$L513="大阪府",$L513="京都府",RIGHT($L513,1)="県"),0,1))</f>
        <v/>
      </c>
      <c r="AM513" s="76" t="str">
        <f>IF(AN513="","",RANK(AN513,$AN$21:$AN$600,1))</f>
        <v/>
      </c>
      <c r="AN513" s="76" t="str">
        <f>IF(V513="","",C513)</f>
        <v/>
      </c>
      <c r="AO513" s="1" t="str">
        <f>IF(AP513="","",RANK(AP513,$AP$21:$AP$600,1))</f>
        <v/>
      </c>
      <c r="AP513" s="76" t="str">
        <f>IF(W513="","",C513)</f>
        <v/>
      </c>
      <c r="AR513" s="76" t="str">
        <f t="shared" ref="AR513" si="708">IF(C513="","",G515)</f>
        <v/>
      </c>
      <c r="AS513" s="76" t="str">
        <f t="shared" ref="AS513" si="709">RIGHT(C513,3)</f>
        <v/>
      </c>
      <c r="AT513" s="76" t="str">
        <f t="shared" ref="AT513" si="710">IF(C513="","",RIGHT("00"&amp;AS513,3))</f>
        <v/>
      </c>
      <c r="AU513" s="76" t="str">
        <f t="shared" ref="AU513" si="711">CONCATENATE(AR513,AT513)</f>
        <v/>
      </c>
    </row>
    <row r="514" spans="2:47">
      <c r="B514" s="125"/>
      <c r="C514" s="165"/>
      <c r="D514" s="170"/>
      <c r="E514" s="175"/>
      <c r="F514" s="171"/>
      <c r="G514" s="213"/>
      <c r="H514" s="214"/>
      <c r="I514" s="215"/>
      <c r="J514" s="170"/>
      <c r="K514" s="171"/>
      <c r="L514" s="170"/>
      <c r="M514" s="175"/>
      <c r="N514" s="171"/>
      <c r="O514" s="48" t="s">
        <v>154</v>
      </c>
      <c r="P514" s="27"/>
      <c r="Q514" s="45"/>
      <c r="R514" s="48" t="str">
        <f t="shared" si="647"/>
        <v/>
      </c>
      <c r="S514" s="45"/>
      <c r="T514" s="48" t="str">
        <f t="shared" si="648"/>
        <v/>
      </c>
      <c r="U514" s="73"/>
      <c r="V514" s="156"/>
      <c r="W514" s="157"/>
      <c r="AC514" s="91"/>
      <c r="AD514" s="1" t="str">
        <f>IF($P514="","0",VLOOKUP($P514,登録データ!$Q$4:$R$19,2,FALSE))</f>
        <v>0</v>
      </c>
      <c r="AE514" s="1" t="str">
        <f t="shared" si="649"/>
        <v>00</v>
      </c>
      <c r="AF514" s="1" t="str">
        <f t="shared" si="650"/>
        <v/>
      </c>
      <c r="AG514" s="1" t="str">
        <f t="shared" si="645"/>
        <v>000000</v>
      </c>
      <c r="AH514" s="1" t="str">
        <f t="shared" si="646"/>
        <v/>
      </c>
      <c r="AI514" s="1" t="str">
        <f t="shared" si="651"/>
        <v/>
      </c>
      <c r="AJ514" s="219"/>
      <c r="AK514" s="219"/>
      <c r="AM514" s="76"/>
      <c r="AN514" s="76"/>
      <c r="AO514" s="76"/>
      <c r="AP514" s="76"/>
      <c r="AR514" s="76"/>
      <c r="AS514" s="76"/>
      <c r="AT514" s="76"/>
      <c r="AU514" s="76"/>
    </row>
    <row r="515" spans="2:47" ht="19.5" thickBot="1">
      <c r="B515" s="210"/>
      <c r="C515" s="166"/>
      <c r="D515" s="172"/>
      <c r="E515" s="176"/>
      <c r="F515" s="173"/>
      <c r="G515" s="216"/>
      <c r="H515" s="217"/>
      <c r="I515" s="218"/>
      <c r="J515" s="172"/>
      <c r="K515" s="173"/>
      <c r="L515" s="172"/>
      <c r="M515" s="176"/>
      <c r="N515" s="173"/>
      <c r="O515" s="9" t="s">
        <v>155</v>
      </c>
      <c r="P515" s="111"/>
      <c r="Q515" s="30"/>
      <c r="R515" s="9" t="str">
        <f t="shared" si="647"/>
        <v/>
      </c>
      <c r="S515" s="30"/>
      <c r="T515" s="9" t="str">
        <f t="shared" si="648"/>
        <v/>
      </c>
      <c r="U515" s="82"/>
      <c r="V515" s="156"/>
      <c r="W515" s="157"/>
      <c r="AC515" s="91"/>
      <c r="AD515" s="1" t="str">
        <f>IF($P515="","0",VLOOKUP($P515,登録データ!$Q$4:$R$19,2,FALSE))</f>
        <v>0</v>
      </c>
      <c r="AE515" s="1" t="str">
        <f t="shared" si="649"/>
        <v>00</v>
      </c>
      <c r="AF515" s="1" t="str">
        <f t="shared" si="650"/>
        <v/>
      </c>
      <c r="AG515" s="1" t="str">
        <f t="shared" si="645"/>
        <v>000000</v>
      </c>
      <c r="AH515" s="1" t="str">
        <f t="shared" si="646"/>
        <v/>
      </c>
      <c r="AI515" s="1" t="str">
        <f t="shared" si="651"/>
        <v/>
      </c>
      <c r="AJ515" s="219"/>
      <c r="AK515" s="219"/>
      <c r="AM515" s="76"/>
      <c r="AN515" s="76"/>
      <c r="AO515" s="76"/>
      <c r="AP515" s="76"/>
      <c r="AR515" s="76"/>
      <c r="AS515" s="76"/>
      <c r="AT515" s="76"/>
      <c r="AU515" s="76"/>
    </row>
    <row r="516" spans="2:47" ht="19.5" thickTop="1">
      <c r="B516" s="209">
        <v>166</v>
      </c>
      <c r="C516" s="164"/>
      <c r="D516" s="168"/>
      <c r="E516" s="174"/>
      <c r="F516" s="169"/>
      <c r="G516" s="168"/>
      <c r="H516" s="174"/>
      <c r="I516" s="169"/>
      <c r="J516" s="168"/>
      <c r="K516" s="169"/>
      <c r="L516" s="168"/>
      <c r="M516" s="174"/>
      <c r="N516" s="169"/>
      <c r="O516" s="20" t="s">
        <v>153</v>
      </c>
      <c r="P516" s="54"/>
      <c r="Q516" s="29"/>
      <c r="R516" s="20" t="str">
        <f t="shared" si="647"/>
        <v/>
      </c>
      <c r="S516" s="29"/>
      <c r="T516" s="20" t="str">
        <f t="shared" si="648"/>
        <v/>
      </c>
      <c r="U516" s="81"/>
      <c r="V516" s="156"/>
      <c r="W516" s="157"/>
      <c r="AC516" s="91"/>
      <c r="AD516" s="1" t="str">
        <f>IF($P516="","0",VLOOKUP($P516,登録データ!$Q$4:$R$19,2,FALSE))</f>
        <v>0</v>
      </c>
      <c r="AE516" s="1" t="str">
        <f t="shared" si="649"/>
        <v>00</v>
      </c>
      <c r="AF516" s="1" t="str">
        <f t="shared" si="650"/>
        <v/>
      </c>
      <c r="AG516" s="1" t="str">
        <f t="shared" si="645"/>
        <v>000000</v>
      </c>
      <c r="AH516" s="1" t="str">
        <f t="shared" si="646"/>
        <v/>
      </c>
      <c r="AI516" s="1" t="str">
        <f t="shared" si="651"/>
        <v/>
      </c>
      <c r="AJ516" s="219" t="str">
        <f>IF($C516="","",IF($C516="@",0,IF(COUNTIF($C$21:$C$620,$C516)=1,0,1)))</f>
        <v/>
      </c>
      <c r="AK516" s="219" t="str">
        <f>IF($L516="","",IF(OR($L516="北海道",$L516="東京都",$L516="大阪府",$L516="京都府",RIGHT($L516,1)="県"),0,1))</f>
        <v/>
      </c>
      <c r="AM516" s="76" t="str">
        <f>IF(AN516="","",RANK(AN516,$AN$21:$AN$600,1))</f>
        <v/>
      </c>
      <c r="AN516" s="76" t="str">
        <f>IF(V516="","",C516)</f>
        <v/>
      </c>
      <c r="AO516" s="1" t="str">
        <f>IF(AP516="","",RANK(AP516,$AP$21:$AP$600,1))</f>
        <v/>
      </c>
      <c r="AP516" s="76" t="str">
        <f>IF(W516="","",C516)</f>
        <v/>
      </c>
      <c r="AR516" s="76" t="str">
        <f t="shared" ref="AR516" si="712">IF(C516="","",G518)</f>
        <v/>
      </c>
      <c r="AS516" s="76" t="str">
        <f t="shared" ref="AS516" si="713">RIGHT(C516,3)</f>
        <v/>
      </c>
      <c r="AT516" s="76" t="str">
        <f t="shared" ref="AT516" si="714">IF(C516="","",RIGHT("00"&amp;AS516,3))</f>
        <v/>
      </c>
      <c r="AU516" s="76" t="str">
        <f t="shared" ref="AU516" si="715">CONCATENATE(AR516,AT516)</f>
        <v/>
      </c>
    </row>
    <row r="517" spans="2:47">
      <c r="B517" s="125"/>
      <c r="C517" s="165"/>
      <c r="D517" s="170"/>
      <c r="E517" s="175"/>
      <c r="F517" s="171"/>
      <c r="G517" s="213"/>
      <c r="H517" s="214"/>
      <c r="I517" s="215"/>
      <c r="J517" s="170"/>
      <c r="K517" s="171"/>
      <c r="L517" s="170"/>
      <c r="M517" s="175"/>
      <c r="N517" s="171"/>
      <c r="O517" s="48" t="s">
        <v>154</v>
      </c>
      <c r="P517" s="27"/>
      <c r="Q517" s="45"/>
      <c r="R517" s="48" t="str">
        <f t="shared" si="647"/>
        <v/>
      </c>
      <c r="S517" s="45"/>
      <c r="T517" s="48" t="str">
        <f t="shared" si="648"/>
        <v/>
      </c>
      <c r="U517" s="73"/>
      <c r="V517" s="156"/>
      <c r="W517" s="157"/>
      <c r="AC517" s="91"/>
      <c r="AD517" s="1" t="str">
        <f>IF($P517="","0",VLOOKUP($P517,登録データ!$Q$4:$R$19,2,FALSE))</f>
        <v>0</v>
      </c>
      <c r="AE517" s="1" t="str">
        <f t="shared" si="649"/>
        <v>00</v>
      </c>
      <c r="AF517" s="1" t="str">
        <f t="shared" si="650"/>
        <v/>
      </c>
      <c r="AG517" s="1" t="str">
        <f t="shared" si="645"/>
        <v>000000</v>
      </c>
      <c r="AH517" s="1" t="str">
        <f t="shared" si="646"/>
        <v/>
      </c>
      <c r="AI517" s="1" t="str">
        <f t="shared" si="651"/>
        <v/>
      </c>
      <c r="AJ517" s="219"/>
      <c r="AK517" s="219"/>
      <c r="AM517" s="76"/>
      <c r="AN517" s="76"/>
      <c r="AO517" s="76"/>
      <c r="AP517" s="76"/>
      <c r="AR517" s="76"/>
      <c r="AS517" s="76"/>
      <c r="AT517" s="76"/>
      <c r="AU517" s="76"/>
    </row>
    <row r="518" spans="2:47" ht="19.5" thickBot="1">
      <c r="B518" s="210"/>
      <c r="C518" s="166"/>
      <c r="D518" s="172"/>
      <c r="E518" s="176"/>
      <c r="F518" s="173"/>
      <c r="G518" s="216"/>
      <c r="H518" s="217"/>
      <c r="I518" s="218"/>
      <c r="J518" s="172"/>
      <c r="K518" s="173"/>
      <c r="L518" s="172"/>
      <c r="M518" s="176"/>
      <c r="N518" s="173"/>
      <c r="O518" s="9" t="s">
        <v>155</v>
      </c>
      <c r="P518" s="111"/>
      <c r="Q518" s="30"/>
      <c r="R518" s="9" t="str">
        <f t="shared" si="647"/>
        <v/>
      </c>
      <c r="S518" s="30"/>
      <c r="T518" s="9" t="str">
        <f t="shared" si="648"/>
        <v/>
      </c>
      <c r="U518" s="82"/>
      <c r="V518" s="156"/>
      <c r="W518" s="157"/>
      <c r="AC518" s="91"/>
      <c r="AD518" s="1" t="str">
        <f>IF($P518="","0",VLOOKUP($P518,登録データ!$Q$4:$R$19,2,FALSE))</f>
        <v>0</v>
      </c>
      <c r="AE518" s="1" t="str">
        <f t="shared" si="649"/>
        <v>00</v>
      </c>
      <c r="AF518" s="1" t="str">
        <f t="shared" si="650"/>
        <v/>
      </c>
      <c r="AG518" s="1" t="str">
        <f t="shared" si="645"/>
        <v>000000</v>
      </c>
      <c r="AH518" s="1" t="str">
        <f t="shared" si="646"/>
        <v/>
      </c>
      <c r="AI518" s="1" t="str">
        <f t="shared" si="651"/>
        <v/>
      </c>
      <c r="AJ518" s="219"/>
      <c r="AK518" s="219"/>
      <c r="AM518" s="76"/>
      <c r="AN518" s="76"/>
      <c r="AO518" s="76"/>
      <c r="AP518" s="76"/>
      <c r="AR518" s="76"/>
      <c r="AS518" s="76"/>
      <c r="AT518" s="76"/>
      <c r="AU518" s="76"/>
    </row>
    <row r="519" spans="2:47" ht="19.5" thickTop="1">
      <c r="B519" s="209">
        <v>167</v>
      </c>
      <c r="C519" s="164"/>
      <c r="D519" s="168"/>
      <c r="E519" s="174"/>
      <c r="F519" s="169"/>
      <c r="G519" s="168"/>
      <c r="H519" s="174"/>
      <c r="I519" s="169"/>
      <c r="J519" s="168"/>
      <c r="K519" s="169"/>
      <c r="L519" s="168"/>
      <c r="M519" s="174"/>
      <c r="N519" s="169"/>
      <c r="O519" s="20" t="s">
        <v>153</v>
      </c>
      <c r="P519" s="54"/>
      <c r="Q519" s="29"/>
      <c r="R519" s="20" t="str">
        <f t="shared" si="647"/>
        <v/>
      </c>
      <c r="S519" s="29"/>
      <c r="T519" s="20" t="str">
        <f t="shared" si="648"/>
        <v/>
      </c>
      <c r="U519" s="81"/>
      <c r="V519" s="156"/>
      <c r="W519" s="157"/>
      <c r="AC519" s="91"/>
      <c r="AD519" s="1" t="str">
        <f>IF($P519="","0",VLOOKUP($P519,登録データ!$Q$4:$R$19,2,FALSE))</f>
        <v>0</v>
      </c>
      <c r="AE519" s="1" t="str">
        <f t="shared" si="649"/>
        <v>00</v>
      </c>
      <c r="AF519" s="1" t="str">
        <f t="shared" si="650"/>
        <v/>
      </c>
      <c r="AG519" s="1" t="str">
        <f t="shared" si="645"/>
        <v>000000</v>
      </c>
      <c r="AH519" s="1" t="str">
        <f t="shared" si="646"/>
        <v/>
      </c>
      <c r="AI519" s="1" t="str">
        <f t="shared" si="651"/>
        <v/>
      </c>
      <c r="AJ519" s="219" t="str">
        <f>IF($C519="","",IF($C519="@",0,IF(COUNTIF($C$21:$C$620,$C519)=1,0,1)))</f>
        <v/>
      </c>
      <c r="AK519" s="219" t="str">
        <f>IF($L519="","",IF(OR($L519="北海道",$L519="東京都",$L519="大阪府",$L519="京都府",RIGHT($L519,1)="県"),0,1))</f>
        <v/>
      </c>
      <c r="AM519" s="76" t="str">
        <f>IF(AN519="","",RANK(AN519,$AN$21:$AN$600,1))</f>
        <v/>
      </c>
      <c r="AN519" s="76" t="str">
        <f>IF(V519="","",C519)</f>
        <v/>
      </c>
      <c r="AO519" s="1" t="str">
        <f>IF(AP519="","",RANK(AP519,$AP$21:$AP$600,1))</f>
        <v/>
      </c>
      <c r="AP519" s="76" t="str">
        <f>IF(W519="","",C519)</f>
        <v/>
      </c>
      <c r="AR519" s="76" t="str">
        <f t="shared" ref="AR519" si="716">IF(C519="","",G521)</f>
        <v/>
      </c>
      <c r="AS519" s="76" t="str">
        <f t="shared" ref="AS519" si="717">RIGHT(C519,3)</f>
        <v/>
      </c>
      <c r="AT519" s="76" t="str">
        <f t="shared" ref="AT519" si="718">IF(C519="","",RIGHT("00"&amp;AS519,3))</f>
        <v/>
      </c>
      <c r="AU519" s="76" t="str">
        <f t="shared" ref="AU519" si="719">CONCATENATE(AR519,AT519)</f>
        <v/>
      </c>
    </row>
    <row r="520" spans="2:47">
      <c r="B520" s="125"/>
      <c r="C520" s="165"/>
      <c r="D520" s="170"/>
      <c r="E520" s="175"/>
      <c r="F520" s="171"/>
      <c r="G520" s="213"/>
      <c r="H520" s="214"/>
      <c r="I520" s="215"/>
      <c r="J520" s="170"/>
      <c r="K520" s="171"/>
      <c r="L520" s="170"/>
      <c r="M520" s="175"/>
      <c r="N520" s="171"/>
      <c r="O520" s="48" t="s">
        <v>154</v>
      </c>
      <c r="P520" s="27"/>
      <c r="Q520" s="45"/>
      <c r="R520" s="48" t="str">
        <f t="shared" si="647"/>
        <v/>
      </c>
      <c r="S520" s="45"/>
      <c r="T520" s="48" t="str">
        <f t="shared" si="648"/>
        <v/>
      </c>
      <c r="U520" s="73"/>
      <c r="V520" s="156"/>
      <c r="W520" s="157"/>
      <c r="AC520" s="91"/>
      <c r="AD520" s="1" t="str">
        <f>IF($P520="","0",VLOOKUP($P520,登録データ!$Q$4:$R$19,2,FALSE))</f>
        <v>0</v>
      </c>
      <c r="AE520" s="1" t="str">
        <f t="shared" si="649"/>
        <v>00</v>
      </c>
      <c r="AF520" s="1" t="str">
        <f t="shared" si="650"/>
        <v/>
      </c>
      <c r="AG520" s="1" t="str">
        <f t="shared" si="645"/>
        <v>000000</v>
      </c>
      <c r="AH520" s="1" t="str">
        <f t="shared" si="646"/>
        <v/>
      </c>
      <c r="AI520" s="1" t="str">
        <f t="shared" si="651"/>
        <v/>
      </c>
      <c r="AJ520" s="219"/>
      <c r="AK520" s="219"/>
      <c r="AM520" s="76"/>
      <c r="AN520" s="76"/>
      <c r="AO520" s="76"/>
      <c r="AP520" s="76"/>
      <c r="AR520" s="76"/>
      <c r="AS520" s="76"/>
      <c r="AT520" s="76"/>
      <c r="AU520" s="76"/>
    </row>
    <row r="521" spans="2:47" ht="19.5" thickBot="1">
      <c r="B521" s="210"/>
      <c r="C521" s="166"/>
      <c r="D521" s="172"/>
      <c r="E521" s="176"/>
      <c r="F521" s="173"/>
      <c r="G521" s="216"/>
      <c r="H521" s="217"/>
      <c r="I521" s="218"/>
      <c r="J521" s="172"/>
      <c r="K521" s="173"/>
      <c r="L521" s="172"/>
      <c r="M521" s="176"/>
      <c r="N521" s="173"/>
      <c r="O521" s="9" t="s">
        <v>155</v>
      </c>
      <c r="P521" s="111"/>
      <c r="Q521" s="30"/>
      <c r="R521" s="9" t="str">
        <f t="shared" si="647"/>
        <v/>
      </c>
      <c r="S521" s="30"/>
      <c r="T521" s="9" t="str">
        <f t="shared" si="648"/>
        <v/>
      </c>
      <c r="U521" s="82"/>
      <c r="V521" s="156"/>
      <c r="W521" s="157"/>
      <c r="AC521" s="91"/>
      <c r="AD521" s="1" t="str">
        <f>IF($P521="","0",VLOOKUP($P521,登録データ!$Q$4:$R$19,2,FALSE))</f>
        <v>0</v>
      </c>
      <c r="AE521" s="1" t="str">
        <f t="shared" si="649"/>
        <v>00</v>
      </c>
      <c r="AF521" s="1" t="str">
        <f t="shared" si="650"/>
        <v/>
      </c>
      <c r="AG521" s="1" t="str">
        <f t="shared" si="645"/>
        <v>000000</v>
      </c>
      <c r="AH521" s="1" t="str">
        <f t="shared" si="646"/>
        <v/>
      </c>
      <c r="AI521" s="1" t="str">
        <f t="shared" si="651"/>
        <v/>
      </c>
      <c r="AJ521" s="219"/>
      <c r="AK521" s="219"/>
      <c r="AM521" s="76"/>
      <c r="AN521" s="76"/>
      <c r="AO521" s="76"/>
      <c r="AP521" s="76"/>
      <c r="AR521" s="76"/>
      <c r="AS521" s="76"/>
      <c r="AT521" s="76"/>
      <c r="AU521" s="76"/>
    </row>
    <row r="522" spans="2:47" ht="19.5" thickTop="1">
      <c r="B522" s="209">
        <v>168</v>
      </c>
      <c r="C522" s="164"/>
      <c r="D522" s="168"/>
      <c r="E522" s="174"/>
      <c r="F522" s="169"/>
      <c r="G522" s="168"/>
      <c r="H522" s="174"/>
      <c r="I522" s="169"/>
      <c r="J522" s="168"/>
      <c r="K522" s="169"/>
      <c r="L522" s="168"/>
      <c r="M522" s="174"/>
      <c r="N522" s="169"/>
      <c r="O522" s="20" t="s">
        <v>153</v>
      </c>
      <c r="P522" s="54"/>
      <c r="Q522" s="29"/>
      <c r="R522" s="20" t="str">
        <f t="shared" si="647"/>
        <v/>
      </c>
      <c r="S522" s="29"/>
      <c r="T522" s="20" t="str">
        <f t="shared" si="648"/>
        <v/>
      </c>
      <c r="U522" s="81"/>
      <c r="V522" s="156"/>
      <c r="W522" s="157"/>
      <c r="AC522" s="91"/>
      <c r="AD522" s="1" t="str">
        <f>IF($P522="","0",VLOOKUP($P522,登録データ!$Q$4:$R$19,2,FALSE))</f>
        <v>0</v>
      </c>
      <c r="AE522" s="1" t="str">
        <f t="shared" si="649"/>
        <v>00</v>
      </c>
      <c r="AF522" s="1" t="str">
        <f t="shared" si="650"/>
        <v/>
      </c>
      <c r="AG522" s="1" t="str">
        <f t="shared" si="645"/>
        <v>000000</v>
      </c>
      <c r="AH522" s="1" t="str">
        <f t="shared" si="646"/>
        <v/>
      </c>
      <c r="AI522" s="1" t="str">
        <f t="shared" si="651"/>
        <v/>
      </c>
      <c r="AJ522" s="219" t="str">
        <f>IF($C522="","",IF($C522="@",0,IF(COUNTIF($C$21:$C$620,$C522)=1,0,1)))</f>
        <v/>
      </c>
      <c r="AK522" s="219" t="str">
        <f>IF($L522="","",IF(OR($L522="北海道",$L522="東京都",$L522="大阪府",$L522="京都府",RIGHT($L522,1)="県"),0,1))</f>
        <v/>
      </c>
      <c r="AM522" s="76" t="str">
        <f>IF(AN522="","",RANK(AN522,$AN$21:$AN$600,1))</f>
        <v/>
      </c>
      <c r="AN522" s="76" t="str">
        <f>IF(V522="","",C522)</f>
        <v/>
      </c>
      <c r="AO522" s="1" t="str">
        <f>IF(AP522="","",RANK(AP522,$AP$21:$AP$600,1))</f>
        <v/>
      </c>
      <c r="AP522" s="76" t="str">
        <f>IF(W522="","",C522)</f>
        <v/>
      </c>
      <c r="AR522" s="76" t="str">
        <f t="shared" ref="AR522" si="720">IF(C522="","",G524)</f>
        <v/>
      </c>
      <c r="AS522" s="76" t="str">
        <f t="shared" ref="AS522" si="721">RIGHT(C522,3)</f>
        <v/>
      </c>
      <c r="AT522" s="76" t="str">
        <f t="shared" ref="AT522" si="722">IF(C522="","",RIGHT("00"&amp;AS522,3))</f>
        <v/>
      </c>
      <c r="AU522" s="76" t="str">
        <f t="shared" ref="AU522" si="723">CONCATENATE(AR522,AT522)</f>
        <v/>
      </c>
    </row>
    <row r="523" spans="2:47">
      <c r="B523" s="125"/>
      <c r="C523" s="165"/>
      <c r="D523" s="170"/>
      <c r="E523" s="175"/>
      <c r="F523" s="171"/>
      <c r="G523" s="213"/>
      <c r="H523" s="214"/>
      <c r="I523" s="215"/>
      <c r="J523" s="170"/>
      <c r="K523" s="171"/>
      <c r="L523" s="170"/>
      <c r="M523" s="175"/>
      <c r="N523" s="171"/>
      <c r="O523" s="48" t="s">
        <v>154</v>
      </c>
      <c r="P523" s="27"/>
      <c r="Q523" s="45"/>
      <c r="R523" s="48" t="str">
        <f t="shared" si="647"/>
        <v/>
      </c>
      <c r="S523" s="45"/>
      <c r="T523" s="48" t="str">
        <f t="shared" si="648"/>
        <v/>
      </c>
      <c r="U523" s="73"/>
      <c r="V523" s="156"/>
      <c r="W523" s="157"/>
      <c r="AC523" s="91"/>
      <c r="AD523" s="1" t="str">
        <f>IF($P523="","0",VLOOKUP($P523,登録データ!$Q$4:$R$19,2,FALSE))</f>
        <v>0</v>
      </c>
      <c r="AE523" s="1" t="str">
        <f t="shared" si="649"/>
        <v>00</v>
      </c>
      <c r="AF523" s="1" t="str">
        <f t="shared" si="650"/>
        <v/>
      </c>
      <c r="AG523" s="1" t="str">
        <f t="shared" si="645"/>
        <v>000000</v>
      </c>
      <c r="AH523" s="1" t="str">
        <f t="shared" si="646"/>
        <v/>
      </c>
      <c r="AI523" s="1" t="str">
        <f t="shared" si="651"/>
        <v/>
      </c>
      <c r="AJ523" s="219"/>
      <c r="AK523" s="219"/>
      <c r="AM523" s="76"/>
      <c r="AN523" s="76"/>
      <c r="AO523" s="76"/>
      <c r="AP523" s="76"/>
      <c r="AR523" s="76"/>
      <c r="AS523" s="76"/>
      <c r="AT523" s="76"/>
      <c r="AU523" s="76"/>
    </row>
    <row r="524" spans="2:47" ht="19.5" thickBot="1">
      <c r="B524" s="210"/>
      <c r="C524" s="166"/>
      <c r="D524" s="172"/>
      <c r="E524" s="176"/>
      <c r="F524" s="173"/>
      <c r="G524" s="216"/>
      <c r="H524" s="217"/>
      <c r="I524" s="218"/>
      <c r="J524" s="172"/>
      <c r="K524" s="173"/>
      <c r="L524" s="172"/>
      <c r="M524" s="176"/>
      <c r="N524" s="173"/>
      <c r="O524" s="9" t="s">
        <v>155</v>
      </c>
      <c r="P524" s="111"/>
      <c r="Q524" s="30"/>
      <c r="R524" s="9" t="str">
        <f t="shared" si="647"/>
        <v/>
      </c>
      <c r="S524" s="30"/>
      <c r="T524" s="9" t="str">
        <f t="shared" si="648"/>
        <v/>
      </c>
      <c r="U524" s="82"/>
      <c r="V524" s="156"/>
      <c r="W524" s="157"/>
      <c r="AC524" s="91"/>
      <c r="AD524" s="1" t="str">
        <f>IF($P524="","0",VLOOKUP($P524,登録データ!$Q$4:$R$19,2,FALSE))</f>
        <v>0</v>
      </c>
      <c r="AE524" s="1" t="str">
        <f t="shared" si="649"/>
        <v>00</v>
      </c>
      <c r="AF524" s="1" t="str">
        <f t="shared" si="650"/>
        <v/>
      </c>
      <c r="AG524" s="1" t="str">
        <f t="shared" si="645"/>
        <v>000000</v>
      </c>
      <c r="AH524" s="1" t="str">
        <f t="shared" si="646"/>
        <v/>
      </c>
      <c r="AI524" s="1" t="str">
        <f t="shared" si="651"/>
        <v/>
      </c>
      <c r="AJ524" s="219"/>
      <c r="AK524" s="219"/>
      <c r="AM524" s="76"/>
      <c r="AN524" s="76"/>
      <c r="AO524" s="76"/>
      <c r="AP524" s="76"/>
      <c r="AR524" s="76"/>
      <c r="AS524" s="76"/>
      <c r="AT524" s="76"/>
      <c r="AU524" s="76"/>
    </row>
    <row r="525" spans="2:47" ht="19.5" thickTop="1">
      <c r="B525" s="209">
        <v>169</v>
      </c>
      <c r="C525" s="164"/>
      <c r="D525" s="168"/>
      <c r="E525" s="174"/>
      <c r="F525" s="169"/>
      <c r="G525" s="168"/>
      <c r="H525" s="174"/>
      <c r="I525" s="169"/>
      <c r="J525" s="168"/>
      <c r="K525" s="169"/>
      <c r="L525" s="168"/>
      <c r="M525" s="174"/>
      <c r="N525" s="169"/>
      <c r="O525" s="20" t="s">
        <v>153</v>
      </c>
      <c r="P525" s="54"/>
      <c r="Q525" s="29"/>
      <c r="R525" s="20" t="str">
        <f t="shared" si="647"/>
        <v/>
      </c>
      <c r="S525" s="29"/>
      <c r="T525" s="20" t="str">
        <f t="shared" si="648"/>
        <v/>
      </c>
      <c r="U525" s="81"/>
      <c r="V525" s="156"/>
      <c r="W525" s="157"/>
      <c r="AC525" s="91"/>
      <c r="AD525" s="1" t="str">
        <f>IF($P525="","0",VLOOKUP($P525,登録データ!$Q$4:$R$19,2,FALSE))</f>
        <v>0</v>
      </c>
      <c r="AE525" s="1" t="str">
        <f t="shared" si="649"/>
        <v>00</v>
      </c>
      <c r="AF525" s="1" t="str">
        <f t="shared" si="650"/>
        <v/>
      </c>
      <c r="AG525" s="1" t="str">
        <f t="shared" si="645"/>
        <v>000000</v>
      </c>
      <c r="AH525" s="1" t="str">
        <f t="shared" si="646"/>
        <v/>
      </c>
      <c r="AI525" s="1" t="str">
        <f t="shared" si="651"/>
        <v/>
      </c>
      <c r="AJ525" s="219" t="str">
        <f>IF($C525="","",IF($C525="@",0,IF(COUNTIF($C$21:$C$620,$C525)=1,0,1)))</f>
        <v/>
      </c>
      <c r="AK525" s="219" t="str">
        <f>IF($L525="","",IF(OR($L525="北海道",$L525="東京都",$L525="大阪府",$L525="京都府",RIGHT($L525,1)="県"),0,1))</f>
        <v/>
      </c>
      <c r="AM525" s="76" t="str">
        <f>IF(AN525="","",RANK(AN525,$AN$21:$AN$600,1))</f>
        <v/>
      </c>
      <c r="AN525" s="76" t="str">
        <f>IF(V525="","",C525)</f>
        <v/>
      </c>
      <c r="AO525" s="1" t="str">
        <f>IF(AP525="","",RANK(AP525,$AP$21:$AP$600,1))</f>
        <v/>
      </c>
      <c r="AP525" s="76" t="str">
        <f>IF(W525="","",C525)</f>
        <v/>
      </c>
      <c r="AR525" s="76" t="str">
        <f t="shared" ref="AR525" si="724">IF(C525="","",G527)</f>
        <v/>
      </c>
      <c r="AS525" s="76" t="str">
        <f t="shared" ref="AS525" si="725">RIGHT(C525,3)</f>
        <v/>
      </c>
      <c r="AT525" s="76" t="str">
        <f t="shared" ref="AT525" si="726">IF(C525="","",RIGHT("00"&amp;AS525,3))</f>
        <v/>
      </c>
      <c r="AU525" s="76" t="str">
        <f t="shared" ref="AU525" si="727">CONCATENATE(AR525,AT525)</f>
        <v/>
      </c>
    </row>
    <row r="526" spans="2:47">
      <c r="B526" s="125"/>
      <c r="C526" s="165"/>
      <c r="D526" s="170"/>
      <c r="E526" s="175"/>
      <c r="F526" s="171"/>
      <c r="G526" s="213"/>
      <c r="H526" s="214"/>
      <c r="I526" s="215"/>
      <c r="J526" s="170"/>
      <c r="K526" s="171"/>
      <c r="L526" s="170"/>
      <c r="M526" s="175"/>
      <c r="N526" s="171"/>
      <c r="O526" s="48" t="s">
        <v>154</v>
      </c>
      <c r="P526" s="27"/>
      <c r="Q526" s="45"/>
      <c r="R526" s="48" t="str">
        <f t="shared" si="647"/>
        <v/>
      </c>
      <c r="S526" s="45"/>
      <c r="T526" s="48" t="str">
        <f t="shared" si="648"/>
        <v/>
      </c>
      <c r="U526" s="73"/>
      <c r="V526" s="156"/>
      <c r="W526" s="157"/>
      <c r="AC526" s="91"/>
      <c r="AD526" s="1" t="str">
        <f>IF($P526="","0",VLOOKUP($P526,登録データ!$Q$4:$R$19,2,FALSE))</f>
        <v>0</v>
      </c>
      <c r="AE526" s="1" t="str">
        <f t="shared" si="649"/>
        <v>00</v>
      </c>
      <c r="AF526" s="1" t="str">
        <f t="shared" si="650"/>
        <v/>
      </c>
      <c r="AG526" s="1" t="str">
        <f t="shared" si="645"/>
        <v>000000</v>
      </c>
      <c r="AH526" s="1" t="str">
        <f t="shared" si="646"/>
        <v/>
      </c>
      <c r="AI526" s="1" t="str">
        <f t="shared" si="651"/>
        <v/>
      </c>
      <c r="AJ526" s="219"/>
      <c r="AK526" s="219"/>
      <c r="AM526" s="76"/>
      <c r="AN526" s="76"/>
      <c r="AO526" s="76"/>
      <c r="AP526" s="76"/>
      <c r="AR526" s="76"/>
      <c r="AS526" s="76"/>
      <c r="AT526" s="76"/>
      <c r="AU526" s="76"/>
    </row>
    <row r="527" spans="2:47" ht="19.5" thickBot="1">
      <c r="B527" s="210"/>
      <c r="C527" s="166"/>
      <c r="D527" s="172"/>
      <c r="E527" s="176"/>
      <c r="F527" s="173"/>
      <c r="G527" s="216"/>
      <c r="H527" s="217"/>
      <c r="I527" s="218"/>
      <c r="J527" s="172"/>
      <c r="K527" s="173"/>
      <c r="L527" s="172"/>
      <c r="M527" s="176"/>
      <c r="N527" s="173"/>
      <c r="O527" s="9" t="s">
        <v>155</v>
      </c>
      <c r="P527" s="111"/>
      <c r="Q527" s="30"/>
      <c r="R527" s="9" t="str">
        <f t="shared" si="647"/>
        <v/>
      </c>
      <c r="S527" s="30"/>
      <c r="T527" s="9" t="str">
        <f t="shared" si="648"/>
        <v/>
      </c>
      <c r="U527" s="82"/>
      <c r="V527" s="156"/>
      <c r="W527" s="157"/>
      <c r="AC527" s="91"/>
      <c r="AD527" s="1" t="str">
        <f>IF($P527="","0",VLOOKUP($P527,登録データ!$Q$4:$R$19,2,FALSE))</f>
        <v>0</v>
      </c>
      <c r="AE527" s="1" t="str">
        <f t="shared" si="649"/>
        <v>00</v>
      </c>
      <c r="AF527" s="1" t="str">
        <f t="shared" si="650"/>
        <v/>
      </c>
      <c r="AG527" s="1" t="str">
        <f t="shared" si="645"/>
        <v>000000</v>
      </c>
      <c r="AH527" s="1" t="str">
        <f t="shared" si="646"/>
        <v/>
      </c>
      <c r="AI527" s="1" t="str">
        <f t="shared" si="651"/>
        <v/>
      </c>
      <c r="AJ527" s="219"/>
      <c r="AK527" s="219"/>
      <c r="AM527" s="76"/>
      <c r="AN527" s="76"/>
      <c r="AO527" s="76"/>
      <c r="AP527" s="76"/>
      <c r="AR527" s="76"/>
      <c r="AS527" s="76"/>
      <c r="AT527" s="76"/>
      <c r="AU527" s="76"/>
    </row>
    <row r="528" spans="2:47" ht="19.5" thickTop="1">
      <c r="B528" s="209">
        <v>170</v>
      </c>
      <c r="C528" s="164"/>
      <c r="D528" s="168"/>
      <c r="E528" s="174"/>
      <c r="F528" s="169"/>
      <c r="G528" s="168"/>
      <c r="H528" s="174"/>
      <c r="I528" s="169"/>
      <c r="J528" s="168"/>
      <c r="K528" s="169"/>
      <c r="L528" s="168"/>
      <c r="M528" s="174"/>
      <c r="N528" s="169"/>
      <c r="O528" s="20" t="s">
        <v>153</v>
      </c>
      <c r="P528" s="54"/>
      <c r="Q528" s="29"/>
      <c r="R528" s="20" t="str">
        <f t="shared" si="647"/>
        <v/>
      </c>
      <c r="S528" s="29"/>
      <c r="T528" s="20" t="str">
        <f t="shared" si="648"/>
        <v/>
      </c>
      <c r="U528" s="81"/>
      <c r="V528" s="156"/>
      <c r="W528" s="157"/>
      <c r="AC528" s="91"/>
      <c r="AD528" s="1" t="str">
        <f>IF($P528="","0",VLOOKUP($P528,登録データ!$Q$4:$R$19,2,FALSE))</f>
        <v>0</v>
      </c>
      <c r="AE528" s="1" t="str">
        <f t="shared" si="649"/>
        <v>00</v>
      </c>
      <c r="AF528" s="1" t="str">
        <f t="shared" si="650"/>
        <v/>
      </c>
      <c r="AG528" s="1" t="str">
        <f t="shared" si="645"/>
        <v>000000</v>
      </c>
      <c r="AH528" s="1" t="str">
        <f t="shared" si="646"/>
        <v/>
      </c>
      <c r="AI528" s="1" t="str">
        <f t="shared" si="651"/>
        <v/>
      </c>
      <c r="AJ528" s="219" t="str">
        <f>IF($C528="","",IF($C528="@",0,IF(COUNTIF($C$21:$C$620,$C528)=1,0,1)))</f>
        <v/>
      </c>
      <c r="AK528" s="219" t="str">
        <f>IF($L528="","",IF(OR($L528="北海道",$L528="東京都",$L528="大阪府",$L528="京都府",RIGHT($L528,1)="県"),0,1))</f>
        <v/>
      </c>
      <c r="AM528" s="76" t="str">
        <f>IF(AN528="","",RANK(AN528,$AN$21:$AN$600,1))</f>
        <v/>
      </c>
      <c r="AN528" s="76" t="str">
        <f>IF(V528="","",C528)</f>
        <v/>
      </c>
      <c r="AO528" s="1" t="str">
        <f>IF(AP528="","",RANK(AP528,$AP$21:$AP$600,1))</f>
        <v/>
      </c>
      <c r="AP528" s="76" t="str">
        <f>IF(W528="","",C528)</f>
        <v/>
      </c>
      <c r="AR528" s="76" t="str">
        <f t="shared" ref="AR528" si="728">IF(C528="","",G530)</f>
        <v/>
      </c>
      <c r="AS528" s="76" t="str">
        <f t="shared" ref="AS528" si="729">RIGHT(C528,3)</f>
        <v/>
      </c>
      <c r="AT528" s="76" t="str">
        <f t="shared" ref="AT528" si="730">IF(C528="","",RIGHT("00"&amp;AS528,3))</f>
        <v/>
      </c>
      <c r="AU528" s="76" t="str">
        <f t="shared" ref="AU528" si="731">CONCATENATE(AR528,AT528)</f>
        <v/>
      </c>
    </row>
    <row r="529" spans="2:47">
      <c r="B529" s="125"/>
      <c r="C529" s="165"/>
      <c r="D529" s="170"/>
      <c r="E529" s="175"/>
      <c r="F529" s="171"/>
      <c r="G529" s="213"/>
      <c r="H529" s="214"/>
      <c r="I529" s="215"/>
      <c r="J529" s="170"/>
      <c r="K529" s="171"/>
      <c r="L529" s="170"/>
      <c r="M529" s="175"/>
      <c r="N529" s="171"/>
      <c r="O529" s="48" t="s">
        <v>154</v>
      </c>
      <c r="P529" s="27"/>
      <c r="Q529" s="45"/>
      <c r="R529" s="48" t="str">
        <f t="shared" si="647"/>
        <v/>
      </c>
      <c r="S529" s="45"/>
      <c r="T529" s="48" t="str">
        <f t="shared" si="648"/>
        <v/>
      </c>
      <c r="U529" s="73"/>
      <c r="V529" s="156"/>
      <c r="W529" s="157"/>
      <c r="AC529" s="91"/>
      <c r="AD529" s="1" t="str">
        <f>IF($P529="","0",VLOOKUP($P529,登録データ!$Q$4:$R$19,2,FALSE))</f>
        <v>0</v>
      </c>
      <c r="AE529" s="1" t="str">
        <f t="shared" si="649"/>
        <v>00</v>
      </c>
      <c r="AF529" s="1" t="str">
        <f t="shared" si="650"/>
        <v/>
      </c>
      <c r="AG529" s="1" t="str">
        <f t="shared" si="645"/>
        <v>000000</v>
      </c>
      <c r="AH529" s="1" t="str">
        <f t="shared" si="646"/>
        <v/>
      </c>
      <c r="AI529" s="1" t="str">
        <f t="shared" si="651"/>
        <v/>
      </c>
      <c r="AJ529" s="219"/>
      <c r="AK529" s="219"/>
      <c r="AM529" s="76"/>
      <c r="AN529" s="76"/>
      <c r="AO529" s="76"/>
      <c r="AP529" s="76"/>
      <c r="AR529" s="76"/>
      <c r="AS529" s="76"/>
      <c r="AT529" s="76"/>
      <c r="AU529" s="76"/>
    </row>
    <row r="530" spans="2:47" ht="19.5" thickBot="1">
      <c r="B530" s="210"/>
      <c r="C530" s="166"/>
      <c r="D530" s="172"/>
      <c r="E530" s="176"/>
      <c r="F530" s="173"/>
      <c r="G530" s="216"/>
      <c r="H530" s="217"/>
      <c r="I530" s="218"/>
      <c r="J530" s="172"/>
      <c r="K530" s="173"/>
      <c r="L530" s="172"/>
      <c r="M530" s="176"/>
      <c r="N530" s="173"/>
      <c r="O530" s="9" t="s">
        <v>155</v>
      </c>
      <c r="P530" s="111"/>
      <c r="Q530" s="30"/>
      <c r="R530" s="9" t="str">
        <f t="shared" si="647"/>
        <v/>
      </c>
      <c r="S530" s="30"/>
      <c r="T530" s="9" t="str">
        <f t="shared" si="648"/>
        <v/>
      </c>
      <c r="U530" s="82"/>
      <c r="V530" s="156"/>
      <c r="W530" s="157"/>
      <c r="AC530" s="91"/>
      <c r="AD530" s="1" t="str">
        <f>IF($P530="","0",VLOOKUP($P530,登録データ!$Q$4:$R$19,2,FALSE))</f>
        <v>0</v>
      </c>
      <c r="AE530" s="1" t="str">
        <f t="shared" si="649"/>
        <v>00</v>
      </c>
      <c r="AF530" s="1" t="str">
        <f t="shared" si="650"/>
        <v/>
      </c>
      <c r="AG530" s="1" t="str">
        <f t="shared" si="645"/>
        <v>000000</v>
      </c>
      <c r="AH530" s="1" t="str">
        <f t="shared" si="646"/>
        <v/>
      </c>
      <c r="AI530" s="1" t="str">
        <f t="shared" si="651"/>
        <v/>
      </c>
      <c r="AJ530" s="219"/>
      <c r="AK530" s="219"/>
      <c r="AM530" s="76"/>
      <c r="AN530" s="76"/>
      <c r="AO530" s="76"/>
      <c r="AP530" s="76"/>
      <c r="AR530" s="76"/>
      <c r="AS530" s="76"/>
      <c r="AT530" s="76"/>
      <c r="AU530" s="76"/>
    </row>
    <row r="531" spans="2:47" ht="19.5" thickTop="1">
      <c r="B531" s="209">
        <v>171</v>
      </c>
      <c r="C531" s="164"/>
      <c r="D531" s="168"/>
      <c r="E531" s="174"/>
      <c r="F531" s="169"/>
      <c r="G531" s="168"/>
      <c r="H531" s="174"/>
      <c r="I531" s="169"/>
      <c r="J531" s="168"/>
      <c r="K531" s="169"/>
      <c r="L531" s="168"/>
      <c r="M531" s="174"/>
      <c r="N531" s="169"/>
      <c r="O531" s="20" t="s">
        <v>153</v>
      </c>
      <c r="P531" s="54"/>
      <c r="Q531" s="29"/>
      <c r="R531" s="20" t="str">
        <f t="shared" si="647"/>
        <v/>
      </c>
      <c r="S531" s="29"/>
      <c r="T531" s="20" t="str">
        <f t="shared" si="648"/>
        <v/>
      </c>
      <c r="U531" s="81"/>
      <c r="V531" s="156"/>
      <c r="W531" s="157"/>
      <c r="AC531" s="91"/>
      <c r="AD531" s="1" t="str">
        <f>IF($P531="","0",VLOOKUP($P531,登録データ!$Q$4:$R$19,2,FALSE))</f>
        <v>0</v>
      </c>
      <c r="AE531" s="1" t="str">
        <f t="shared" si="649"/>
        <v>00</v>
      </c>
      <c r="AF531" s="1" t="str">
        <f t="shared" si="650"/>
        <v/>
      </c>
      <c r="AG531" s="1" t="str">
        <f t="shared" si="645"/>
        <v>000000</v>
      </c>
      <c r="AH531" s="1" t="str">
        <f t="shared" si="646"/>
        <v/>
      </c>
      <c r="AI531" s="1" t="str">
        <f t="shared" si="651"/>
        <v/>
      </c>
      <c r="AJ531" s="219" t="str">
        <f>IF($C531="","",IF($C531="@",0,IF(COUNTIF($C$21:$C$620,$C531)=1,0,1)))</f>
        <v/>
      </c>
      <c r="AK531" s="219" t="str">
        <f>IF($L531="","",IF(OR($L531="北海道",$L531="東京都",$L531="大阪府",$L531="京都府",RIGHT($L531,1)="県"),0,1))</f>
        <v/>
      </c>
      <c r="AM531" s="76" t="str">
        <f>IF(AN531="","",RANK(AN531,$AN$21:$AN$600,1))</f>
        <v/>
      </c>
      <c r="AN531" s="76" t="str">
        <f>IF(V531="","",C531)</f>
        <v/>
      </c>
      <c r="AO531" s="1" t="str">
        <f>IF(AP531="","",RANK(AP531,$AP$21:$AP$600,1))</f>
        <v/>
      </c>
      <c r="AP531" s="76" t="str">
        <f>IF(W531="","",C531)</f>
        <v/>
      </c>
      <c r="AR531" s="76" t="str">
        <f t="shared" ref="AR531" si="732">IF(C531="","",G533)</f>
        <v/>
      </c>
      <c r="AS531" s="76" t="str">
        <f t="shared" ref="AS531" si="733">RIGHT(C531,3)</f>
        <v/>
      </c>
      <c r="AT531" s="76" t="str">
        <f t="shared" ref="AT531" si="734">IF(C531="","",RIGHT("00"&amp;AS531,3))</f>
        <v/>
      </c>
      <c r="AU531" s="76" t="str">
        <f t="shared" ref="AU531" si="735">CONCATENATE(AR531,AT531)</f>
        <v/>
      </c>
    </row>
    <row r="532" spans="2:47">
      <c r="B532" s="125"/>
      <c r="C532" s="165"/>
      <c r="D532" s="170"/>
      <c r="E532" s="175"/>
      <c r="F532" s="171"/>
      <c r="G532" s="213"/>
      <c r="H532" s="214"/>
      <c r="I532" s="215"/>
      <c r="J532" s="170"/>
      <c r="K532" s="171"/>
      <c r="L532" s="170"/>
      <c r="M532" s="175"/>
      <c r="N532" s="171"/>
      <c r="O532" s="48" t="s">
        <v>154</v>
      </c>
      <c r="P532" s="27"/>
      <c r="Q532" s="45"/>
      <c r="R532" s="48" t="str">
        <f t="shared" si="647"/>
        <v/>
      </c>
      <c r="S532" s="45"/>
      <c r="T532" s="48" t="str">
        <f t="shared" si="648"/>
        <v/>
      </c>
      <c r="U532" s="73"/>
      <c r="V532" s="156"/>
      <c r="W532" s="157"/>
      <c r="AC532" s="91"/>
      <c r="AD532" s="1" t="str">
        <f>IF($P532="","0",VLOOKUP($P532,登録データ!$Q$4:$R$19,2,FALSE))</f>
        <v>0</v>
      </c>
      <c r="AE532" s="1" t="str">
        <f t="shared" si="649"/>
        <v>00</v>
      </c>
      <c r="AF532" s="1" t="str">
        <f t="shared" si="650"/>
        <v/>
      </c>
      <c r="AG532" s="1" t="str">
        <f t="shared" si="645"/>
        <v>000000</v>
      </c>
      <c r="AH532" s="1" t="str">
        <f t="shared" si="646"/>
        <v/>
      </c>
      <c r="AI532" s="1" t="str">
        <f t="shared" si="651"/>
        <v/>
      </c>
      <c r="AJ532" s="219"/>
      <c r="AK532" s="219"/>
      <c r="AM532" s="76"/>
      <c r="AN532" s="76"/>
      <c r="AO532" s="76"/>
      <c r="AP532" s="76"/>
      <c r="AR532" s="76"/>
      <c r="AS532" s="76"/>
      <c r="AT532" s="76"/>
      <c r="AU532" s="76"/>
    </row>
    <row r="533" spans="2:47" ht="19.5" thickBot="1">
      <c r="B533" s="210"/>
      <c r="C533" s="166"/>
      <c r="D533" s="172"/>
      <c r="E533" s="176"/>
      <c r="F533" s="173"/>
      <c r="G533" s="216"/>
      <c r="H533" s="217"/>
      <c r="I533" s="218"/>
      <c r="J533" s="172"/>
      <c r="K533" s="173"/>
      <c r="L533" s="172"/>
      <c r="M533" s="176"/>
      <c r="N533" s="173"/>
      <c r="O533" s="9" t="s">
        <v>155</v>
      </c>
      <c r="P533" s="111"/>
      <c r="Q533" s="30"/>
      <c r="R533" s="9" t="str">
        <f t="shared" si="647"/>
        <v/>
      </c>
      <c r="S533" s="30"/>
      <c r="T533" s="9" t="str">
        <f t="shared" si="648"/>
        <v/>
      </c>
      <c r="U533" s="82"/>
      <c r="V533" s="156"/>
      <c r="W533" s="157"/>
      <c r="AC533" s="91"/>
      <c r="AD533" s="1" t="str">
        <f>IF($P533="","0",VLOOKUP($P533,登録データ!$Q$4:$R$19,2,FALSE))</f>
        <v>0</v>
      </c>
      <c r="AE533" s="1" t="str">
        <f t="shared" si="649"/>
        <v>00</v>
      </c>
      <c r="AF533" s="1" t="str">
        <f t="shared" si="650"/>
        <v/>
      </c>
      <c r="AG533" s="1" t="str">
        <f t="shared" ref="AG533:AG596" si="736">IF($AF533=2,IF($S533="","0000",CONCATENATE(RIGHT($S533+100,2),$AE533)),IF($S533="","000000",CONCATENATE(RIGHT($Q533+100,2),RIGHT($S533+100,2),$AE533)))</f>
        <v>000000</v>
      </c>
      <c r="AH533" s="1" t="str">
        <f t="shared" ref="AH533:AH596" si="737">IF($P533="","",CONCATENATE($AD533," ",IF($AF533=1,RIGHT($AG533+10000000,7),RIGHT($AG533+100000,5))))</f>
        <v/>
      </c>
      <c r="AI533" s="1" t="str">
        <f t="shared" si="651"/>
        <v/>
      </c>
      <c r="AJ533" s="219"/>
      <c r="AK533" s="219"/>
      <c r="AM533" s="76"/>
      <c r="AN533" s="76"/>
      <c r="AO533" s="76"/>
      <c r="AP533" s="76"/>
      <c r="AR533" s="76"/>
      <c r="AS533" s="76"/>
      <c r="AT533" s="76"/>
      <c r="AU533" s="76"/>
    </row>
    <row r="534" spans="2:47" ht="19.5" thickTop="1">
      <c r="B534" s="209">
        <v>172</v>
      </c>
      <c r="C534" s="164"/>
      <c r="D534" s="168"/>
      <c r="E534" s="174"/>
      <c r="F534" s="169"/>
      <c r="G534" s="168"/>
      <c r="H534" s="174"/>
      <c r="I534" s="169"/>
      <c r="J534" s="168"/>
      <c r="K534" s="169"/>
      <c r="L534" s="168"/>
      <c r="M534" s="174"/>
      <c r="N534" s="169"/>
      <c r="O534" s="20" t="s">
        <v>153</v>
      </c>
      <c r="P534" s="54"/>
      <c r="Q534" s="29"/>
      <c r="R534" s="20" t="str">
        <f t="shared" ref="R534:R597" si="738">IF($P534="","",IF(OR(RIGHT($P534,1)="m",RIGHT($P534,1)="H"),"分",""))</f>
        <v/>
      </c>
      <c r="S534" s="29"/>
      <c r="T534" s="20" t="str">
        <f t="shared" ref="T534:T597" si="739">IF($P534="","",IF(OR(RIGHT($P534,1)="m",RIGHT($P534,1)="H"),"秒","m"))</f>
        <v/>
      </c>
      <c r="U534" s="81"/>
      <c r="V534" s="156"/>
      <c r="W534" s="157"/>
      <c r="AC534" s="91"/>
      <c r="AD534" s="1" t="str">
        <f>IF($P534="","0",VLOOKUP($P534,登録データ!$Q$4:$R$19,2,FALSE))</f>
        <v>0</v>
      </c>
      <c r="AE534" s="1" t="str">
        <f t="shared" ref="AE534:AE597" si="740">IF($U534="","00",IF(LEN($U534)=1,$U534*10,$U534))</f>
        <v>00</v>
      </c>
      <c r="AF534" s="1" t="str">
        <f t="shared" ref="AF534:AF597" si="741">IF($P534="","",IF(OR(RIGHT($P534,1)="m",RIGHT($P534,1)="H"),1,2))</f>
        <v/>
      </c>
      <c r="AG534" s="1" t="str">
        <f t="shared" si="736"/>
        <v>000000</v>
      </c>
      <c r="AH534" s="1" t="str">
        <f t="shared" si="737"/>
        <v/>
      </c>
      <c r="AI534" s="1" t="str">
        <f t="shared" ref="AI534:AI597" si="742">IF($S534="","",IF(OR(VALUE($S534)&lt;60,$T534="m"),0,1))</f>
        <v/>
      </c>
      <c r="AJ534" s="219" t="str">
        <f>IF($C534="","",IF($C534="@",0,IF(COUNTIF($C$21:$C$620,$C534)=1,0,1)))</f>
        <v/>
      </c>
      <c r="AK534" s="219" t="str">
        <f>IF($L534="","",IF(OR($L534="北海道",$L534="東京都",$L534="大阪府",$L534="京都府",RIGHT($L534,1)="県"),0,1))</f>
        <v/>
      </c>
      <c r="AM534" s="76" t="str">
        <f>IF(AN534="","",RANK(AN534,$AN$21:$AN$600,1))</f>
        <v/>
      </c>
      <c r="AN534" s="76" t="str">
        <f>IF(V534="","",C534)</f>
        <v/>
      </c>
      <c r="AO534" s="1" t="str">
        <f>IF(AP534="","",RANK(AP534,$AP$21:$AP$600,1))</f>
        <v/>
      </c>
      <c r="AP534" s="76" t="str">
        <f>IF(W534="","",C534)</f>
        <v/>
      </c>
      <c r="AR534" s="76" t="str">
        <f t="shared" ref="AR534" si="743">IF(C534="","",G536)</f>
        <v/>
      </c>
      <c r="AS534" s="76" t="str">
        <f t="shared" ref="AS534" si="744">RIGHT(C534,3)</f>
        <v/>
      </c>
      <c r="AT534" s="76" t="str">
        <f t="shared" ref="AT534" si="745">IF(C534="","",RIGHT("00"&amp;AS534,3))</f>
        <v/>
      </c>
      <c r="AU534" s="76" t="str">
        <f t="shared" ref="AU534" si="746">CONCATENATE(AR534,AT534)</f>
        <v/>
      </c>
    </row>
    <row r="535" spans="2:47">
      <c r="B535" s="125"/>
      <c r="C535" s="165"/>
      <c r="D535" s="170"/>
      <c r="E535" s="175"/>
      <c r="F535" s="171"/>
      <c r="G535" s="213"/>
      <c r="H535" s="214"/>
      <c r="I535" s="215"/>
      <c r="J535" s="170"/>
      <c r="K535" s="171"/>
      <c r="L535" s="170"/>
      <c r="M535" s="175"/>
      <c r="N535" s="171"/>
      <c r="O535" s="48" t="s">
        <v>154</v>
      </c>
      <c r="P535" s="27"/>
      <c r="Q535" s="45"/>
      <c r="R535" s="48" t="str">
        <f t="shared" si="738"/>
        <v/>
      </c>
      <c r="S535" s="45"/>
      <c r="T535" s="48" t="str">
        <f t="shared" si="739"/>
        <v/>
      </c>
      <c r="U535" s="73"/>
      <c r="V535" s="156"/>
      <c r="W535" s="157"/>
      <c r="AC535" s="91"/>
      <c r="AD535" s="1" t="str">
        <f>IF($P535="","0",VLOOKUP($P535,登録データ!$Q$4:$R$19,2,FALSE))</f>
        <v>0</v>
      </c>
      <c r="AE535" s="1" t="str">
        <f t="shared" si="740"/>
        <v>00</v>
      </c>
      <c r="AF535" s="1" t="str">
        <f t="shared" si="741"/>
        <v/>
      </c>
      <c r="AG535" s="1" t="str">
        <f t="shared" si="736"/>
        <v>000000</v>
      </c>
      <c r="AH535" s="1" t="str">
        <f t="shared" si="737"/>
        <v/>
      </c>
      <c r="AI535" s="1" t="str">
        <f t="shared" si="742"/>
        <v/>
      </c>
      <c r="AJ535" s="219"/>
      <c r="AK535" s="219"/>
      <c r="AM535" s="76"/>
      <c r="AN535" s="76"/>
      <c r="AO535" s="76"/>
      <c r="AP535" s="76"/>
      <c r="AR535" s="76"/>
      <c r="AS535" s="76"/>
      <c r="AT535" s="76"/>
      <c r="AU535" s="76"/>
    </row>
    <row r="536" spans="2:47" ht="19.5" thickBot="1">
      <c r="B536" s="210"/>
      <c r="C536" s="166"/>
      <c r="D536" s="172"/>
      <c r="E536" s="176"/>
      <c r="F536" s="173"/>
      <c r="G536" s="216"/>
      <c r="H536" s="217"/>
      <c r="I536" s="218"/>
      <c r="J536" s="172"/>
      <c r="K536" s="173"/>
      <c r="L536" s="172"/>
      <c r="M536" s="176"/>
      <c r="N536" s="173"/>
      <c r="O536" s="9" t="s">
        <v>155</v>
      </c>
      <c r="P536" s="111"/>
      <c r="Q536" s="30"/>
      <c r="R536" s="9" t="str">
        <f t="shared" si="738"/>
        <v/>
      </c>
      <c r="S536" s="30"/>
      <c r="T536" s="9" t="str">
        <f t="shared" si="739"/>
        <v/>
      </c>
      <c r="U536" s="82"/>
      <c r="V536" s="156"/>
      <c r="W536" s="157"/>
      <c r="AC536" s="91"/>
      <c r="AD536" s="1" t="str">
        <f>IF($P536="","0",VLOOKUP($P536,登録データ!$Q$4:$R$19,2,FALSE))</f>
        <v>0</v>
      </c>
      <c r="AE536" s="1" t="str">
        <f t="shared" si="740"/>
        <v>00</v>
      </c>
      <c r="AF536" s="1" t="str">
        <f t="shared" si="741"/>
        <v/>
      </c>
      <c r="AG536" s="1" t="str">
        <f t="shared" si="736"/>
        <v>000000</v>
      </c>
      <c r="AH536" s="1" t="str">
        <f t="shared" si="737"/>
        <v/>
      </c>
      <c r="AI536" s="1" t="str">
        <f t="shared" si="742"/>
        <v/>
      </c>
      <c r="AJ536" s="219"/>
      <c r="AK536" s="219"/>
      <c r="AM536" s="76"/>
      <c r="AN536" s="76"/>
      <c r="AO536" s="76"/>
      <c r="AP536" s="76"/>
      <c r="AR536" s="76"/>
      <c r="AS536" s="76"/>
      <c r="AT536" s="76"/>
      <c r="AU536" s="76"/>
    </row>
    <row r="537" spans="2:47" ht="19.5" thickTop="1">
      <c r="B537" s="209">
        <v>173</v>
      </c>
      <c r="C537" s="164"/>
      <c r="D537" s="168"/>
      <c r="E537" s="174"/>
      <c r="F537" s="169"/>
      <c r="G537" s="168"/>
      <c r="H537" s="174"/>
      <c r="I537" s="169"/>
      <c r="J537" s="168"/>
      <c r="K537" s="169"/>
      <c r="L537" s="168"/>
      <c r="M537" s="174"/>
      <c r="N537" s="169"/>
      <c r="O537" s="20" t="s">
        <v>153</v>
      </c>
      <c r="P537" s="54"/>
      <c r="Q537" s="29"/>
      <c r="R537" s="20" t="str">
        <f t="shared" si="738"/>
        <v/>
      </c>
      <c r="S537" s="29"/>
      <c r="T537" s="20" t="str">
        <f t="shared" si="739"/>
        <v/>
      </c>
      <c r="U537" s="81"/>
      <c r="V537" s="156"/>
      <c r="W537" s="157"/>
      <c r="AC537" s="91"/>
      <c r="AD537" s="1" t="str">
        <f>IF($P537="","0",VLOOKUP($P537,登録データ!$Q$4:$R$19,2,FALSE))</f>
        <v>0</v>
      </c>
      <c r="AE537" s="1" t="str">
        <f t="shared" si="740"/>
        <v>00</v>
      </c>
      <c r="AF537" s="1" t="str">
        <f t="shared" si="741"/>
        <v/>
      </c>
      <c r="AG537" s="1" t="str">
        <f t="shared" si="736"/>
        <v>000000</v>
      </c>
      <c r="AH537" s="1" t="str">
        <f t="shared" si="737"/>
        <v/>
      </c>
      <c r="AI537" s="1" t="str">
        <f t="shared" si="742"/>
        <v/>
      </c>
      <c r="AJ537" s="219" t="str">
        <f>IF($C537="","",IF($C537="@",0,IF(COUNTIF($C$21:$C$620,$C537)=1,0,1)))</f>
        <v/>
      </c>
      <c r="AK537" s="219" t="str">
        <f>IF($L537="","",IF(OR($L537="北海道",$L537="東京都",$L537="大阪府",$L537="京都府",RIGHT($L537,1)="県"),0,1))</f>
        <v/>
      </c>
      <c r="AM537" s="76" t="str">
        <f>IF(AN537="","",RANK(AN537,$AN$21:$AN$600,1))</f>
        <v/>
      </c>
      <c r="AN537" s="76" t="str">
        <f>IF(V537="","",C537)</f>
        <v/>
      </c>
      <c r="AO537" s="1" t="str">
        <f>IF(AP537="","",RANK(AP537,$AP$21:$AP$600,1))</f>
        <v/>
      </c>
      <c r="AP537" s="76" t="str">
        <f>IF(W537="","",C537)</f>
        <v/>
      </c>
      <c r="AR537" s="76" t="str">
        <f t="shared" ref="AR537" si="747">IF(C537="","",G539)</f>
        <v/>
      </c>
      <c r="AS537" s="76" t="str">
        <f t="shared" ref="AS537" si="748">RIGHT(C537,3)</f>
        <v/>
      </c>
      <c r="AT537" s="76" t="str">
        <f t="shared" ref="AT537" si="749">IF(C537="","",RIGHT("00"&amp;AS537,3))</f>
        <v/>
      </c>
      <c r="AU537" s="76" t="str">
        <f t="shared" ref="AU537" si="750">CONCATENATE(AR537,AT537)</f>
        <v/>
      </c>
    </row>
    <row r="538" spans="2:47">
      <c r="B538" s="125"/>
      <c r="C538" s="165"/>
      <c r="D538" s="170"/>
      <c r="E538" s="175"/>
      <c r="F538" s="171"/>
      <c r="G538" s="213"/>
      <c r="H538" s="214"/>
      <c r="I538" s="215"/>
      <c r="J538" s="170"/>
      <c r="K538" s="171"/>
      <c r="L538" s="170"/>
      <c r="M538" s="175"/>
      <c r="N538" s="171"/>
      <c r="O538" s="48" t="s">
        <v>154</v>
      </c>
      <c r="P538" s="27"/>
      <c r="Q538" s="45"/>
      <c r="R538" s="48" t="str">
        <f t="shared" si="738"/>
        <v/>
      </c>
      <c r="S538" s="45"/>
      <c r="T538" s="48" t="str">
        <f t="shared" si="739"/>
        <v/>
      </c>
      <c r="U538" s="73"/>
      <c r="V538" s="156"/>
      <c r="W538" s="157"/>
      <c r="AC538" s="91"/>
      <c r="AD538" s="1" t="str">
        <f>IF($P538="","0",VLOOKUP($P538,登録データ!$Q$4:$R$19,2,FALSE))</f>
        <v>0</v>
      </c>
      <c r="AE538" s="1" t="str">
        <f t="shared" si="740"/>
        <v>00</v>
      </c>
      <c r="AF538" s="1" t="str">
        <f t="shared" si="741"/>
        <v/>
      </c>
      <c r="AG538" s="1" t="str">
        <f t="shared" si="736"/>
        <v>000000</v>
      </c>
      <c r="AH538" s="1" t="str">
        <f t="shared" si="737"/>
        <v/>
      </c>
      <c r="AI538" s="1" t="str">
        <f t="shared" si="742"/>
        <v/>
      </c>
      <c r="AJ538" s="219"/>
      <c r="AK538" s="219"/>
      <c r="AM538" s="76"/>
      <c r="AN538" s="76"/>
      <c r="AO538" s="76"/>
      <c r="AP538" s="76"/>
      <c r="AR538" s="76"/>
      <c r="AS538" s="76"/>
      <c r="AT538" s="76"/>
      <c r="AU538" s="76"/>
    </row>
    <row r="539" spans="2:47" ht="19.5" thickBot="1">
      <c r="B539" s="210"/>
      <c r="C539" s="166"/>
      <c r="D539" s="172"/>
      <c r="E539" s="176"/>
      <c r="F539" s="173"/>
      <c r="G539" s="216"/>
      <c r="H539" s="217"/>
      <c r="I539" s="218"/>
      <c r="J539" s="172"/>
      <c r="K539" s="173"/>
      <c r="L539" s="172"/>
      <c r="M539" s="176"/>
      <c r="N539" s="173"/>
      <c r="O539" s="9" t="s">
        <v>155</v>
      </c>
      <c r="P539" s="111"/>
      <c r="Q539" s="30"/>
      <c r="R539" s="9" t="str">
        <f t="shared" si="738"/>
        <v/>
      </c>
      <c r="S539" s="30"/>
      <c r="T539" s="9" t="str">
        <f t="shared" si="739"/>
        <v/>
      </c>
      <c r="U539" s="82"/>
      <c r="V539" s="156"/>
      <c r="W539" s="157"/>
      <c r="AC539" s="91"/>
      <c r="AD539" s="1" t="str">
        <f>IF($P539="","0",VLOOKUP($P539,登録データ!$Q$4:$R$19,2,FALSE))</f>
        <v>0</v>
      </c>
      <c r="AE539" s="1" t="str">
        <f t="shared" si="740"/>
        <v>00</v>
      </c>
      <c r="AF539" s="1" t="str">
        <f t="shared" si="741"/>
        <v/>
      </c>
      <c r="AG539" s="1" t="str">
        <f t="shared" si="736"/>
        <v>000000</v>
      </c>
      <c r="AH539" s="1" t="str">
        <f t="shared" si="737"/>
        <v/>
      </c>
      <c r="AI539" s="1" t="str">
        <f t="shared" si="742"/>
        <v/>
      </c>
      <c r="AJ539" s="219"/>
      <c r="AK539" s="219"/>
      <c r="AM539" s="76"/>
      <c r="AN539" s="76"/>
      <c r="AO539" s="76"/>
      <c r="AP539" s="76"/>
      <c r="AR539" s="76"/>
      <c r="AS539" s="76"/>
      <c r="AT539" s="76"/>
      <c r="AU539" s="76"/>
    </row>
    <row r="540" spans="2:47" ht="19.5" thickTop="1">
      <c r="B540" s="209">
        <v>174</v>
      </c>
      <c r="C540" s="164"/>
      <c r="D540" s="168"/>
      <c r="E540" s="174"/>
      <c r="F540" s="169"/>
      <c r="G540" s="168"/>
      <c r="H540" s="174"/>
      <c r="I540" s="169"/>
      <c r="J540" s="168"/>
      <c r="K540" s="169"/>
      <c r="L540" s="168"/>
      <c r="M540" s="174"/>
      <c r="N540" s="169"/>
      <c r="O540" s="20" t="s">
        <v>153</v>
      </c>
      <c r="P540" s="54"/>
      <c r="Q540" s="29"/>
      <c r="R540" s="20" t="str">
        <f t="shared" si="738"/>
        <v/>
      </c>
      <c r="S540" s="29"/>
      <c r="T540" s="20" t="str">
        <f t="shared" si="739"/>
        <v/>
      </c>
      <c r="U540" s="81"/>
      <c r="V540" s="156"/>
      <c r="W540" s="157"/>
      <c r="AC540" s="91"/>
      <c r="AD540" s="1" t="str">
        <f>IF($P540="","0",VLOOKUP($P540,登録データ!$Q$4:$R$19,2,FALSE))</f>
        <v>0</v>
      </c>
      <c r="AE540" s="1" t="str">
        <f t="shared" si="740"/>
        <v>00</v>
      </c>
      <c r="AF540" s="1" t="str">
        <f t="shared" si="741"/>
        <v/>
      </c>
      <c r="AG540" s="1" t="str">
        <f t="shared" si="736"/>
        <v>000000</v>
      </c>
      <c r="AH540" s="1" t="str">
        <f t="shared" si="737"/>
        <v/>
      </c>
      <c r="AI540" s="1" t="str">
        <f t="shared" si="742"/>
        <v/>
      </c>
      <c r="AJ540" s="219" t="str">
        <f>IF($C540="","",IF($C540="@",0,IF(COUNTIF($C$21:$C$620,$C540)=1,0,1)))</f>
        <v/>
      </c>
      <c r="AK540" s="219" t="str">
        <f>IF($L540="","",IF(OR($L540="北海道",$L540="東京都",$L540="大阪府",$L540="京都府",RIGHT($L540,1)="県"),0,1))</f>
        <v/>
      </c>
      <c r="AM540" s="76" t="str">
        <f>IF(AN540="","",RANK(AN540,$AN$21:$AN$600,1))</f>
        <v/>
      </c>
      <c r="AN540" s="76" t="str">
        <f>IF(V540="","",C540)</f>
        <v/>
      </c>
      <c r="AO540" s="1" t="str">
        <f>IF(AP540="","",RANK(AP540,$AP$21:$AP$600,1))</f>
        <v/>
      </c>
      <c r="AP540" s="76" t="str">
        <f>IF(W540="","",C540)</f>
        <v/>
      </c>
      <c r="AR540" s="76" t="str">
        <f t="shared" ref="AR540" si="751">IF(C540="","",G542)</f>
        <v/>
      </c>
      <c r="AS540" s="76" t="str">
        <f t="shared" ref="AS540" si="752">RIGHT(C540,3)</f>
        <v/>
      </c>
      <c r="AT540" s="76" t="str">
        <f t="shared" ref="AT540" si="753">IF(C540="","",RIGHT("00"&amp;AS540,3))</f>
        <v/>
      </c>
      <c r="AU540" s="76" t="str">
        <f t="shared" ref="AU540" si="754">CONCATENATE(AR540,AT540)</f>
        <v/>
      </c>
    </row>
    <row r="541" spans="2:47">
      <c r="B541" s="125"/>
      <c r="C541" s="165"/>
      <c r="D541" s="170"/>
      <c r="E541" s="175"/>
      <c r="F541" s="171"/>
      <c r="G541" s="213"/>
      <c r="H541" s="214"/>
      <c r="I541" s="215"/>
      <c r="J541" s="170"/>
      <c r="K541" s="171"/>
      <c r="L541" s="170"/>
      <c r="M541" s="175"/>
      <c r="N541" s="171"/>
      <c r="O541" s="48" t="s">
        <v>154</v>
      </c>
      <c r="P541" s="27"/>
      <c r="Q541" s="45"/>
      <c r="R541" s="48" t="str">
        <f t="shared" si="738"/>
        <v/>
      </c>
      <c r="S541" s="45"/>
      <c r="T541" s="48" t="str">
        <f t="shared" si="739"/>
        <v/>
      </c>
      <c r="U541" s="73"/>
      <c r="V541" s="156"/>
      <c r="W541" s="157"/>
      <c r="AC541" s="91"/>
      <c r="AD541" s="1" t="str">
        <f>IF($P541="","0",VLOOKUP($P541,登録データ!$Q$4:$R$19,2,FALSE))</f>
        <v>0</v>
      </c>
      <c r="AE541" s="1" t="str">
        <f t="shared" si="740"/>
        <v>00</v>
      </c>
      <c r="AF541" s="1" t="str">
        <f t="shared" si="741"/>
        <v/>
      </c>
      <c r="AG541" s="1" t="str">
        <f t="shared" si="736"/>
        <v>000000</v>
      </c>
      <c r="AH541" s="1" t="str">
        <f t="shared" si="737"/>
        <v/>
      </c>
      <c r="AI541" s="1" t="str">
        <f t="shared" si="742"/>
        <v/>
      </c>
      <c r="AJ541" s="219"/>
      <c r="AK541" s="219"/>
      <c r="AM541" s="76"/>
      <c r="AN541" s="76"/>
      <c r="AO541" s="76"/>
      <c r="AP541" s="76"/>
      <c r="AR541" s="76"/>
      <c r="AS541" s="76"/>
      <c r="AT541" s="76"/>
      <c r="AU541" s="76"/>
    </row>
    <row r="542" spans="2:47" ht="19.5" thickBot="1">
      <c r="B542" s="210"/>
      <c r="C542" s="166"/>
      <c r="D542" s="172"/>
      <c r="E542" s="176"/>
      <c r="F542" s="173"/>
      <c r="G542" s="216"/>
      <c r="H542" s="217"/>
      <c r="I542" s="218"/>
      <c r="J542" s="172"/>
      <c r="K542" s="173"/>
      <c r="L542" s="172"/>
      <c r="M542" s="176"/>
      <c r="N542" s="173"/>
      <c r="O542" s="9" t="s">
        <v>155</v>
      </c>
      <c r="P542" s="111"/>
      <c r="Q542" s="30"/>
      <c r="R542" s="9" t="str">
        <f t="shared" si="738"/>
        <v/>
      </c>
      <c r="S542" s="30"/>
      <c r="T542" s="9" t="str">
        <f t="shared" si="739"/>
        <v/>
      </c>
      <c r="U542" s="82"/>
      <c r="V542" s="156"/>
      <c r="W542" s="157"/>
      <c r="AC542" s="91"/>
      <c r="AD542" s="1" t="str">
        <f>IF($P542="","0",VLOOKUP($P542,登録データ!$Q$4:$R$19,2,FALSE))</f>
        <v>0</v>
      </c>
      <c r="AE542" s="1" t="str">
        <f t="shared" si="740"/>
        <v>00</v>
      </c>
      <c r="AF542" s="1" t="str">
        <f t="shared" si="741"/>
        <v/>
      </c>
      <c r="AG542" s="1" t="str">
        <f t="shared" si="736"/>
        <v>000000</v>
      </c>
      <c r="AH542" s="1" t="str">
        <f t="shared" si="737"/>
        <v/>
      </c>
      <c r="AI542" s="1" t="str">
        <f t="shared" si="742"/>
        <v/>
      </c>
      <c r="AJ542" s="219"/>
      <c r="AK542" s="219"/>
      <c r="AM542" s="76"/>
      <c r="AN542" s="76"/>
      <c r="AO542" s="76"/>
      <c r="AP542" s="76"/>
      <c r="AR542" s="76"/>
      <c r="AS542" s="76"/>
      <c r="AT542" s="76"/>
      <c r="AU542" s="76"/>
    </row>
    <row r="543" spans="2:47" ht="19.5" thickTop="1">
      <c r="B543" s="209">
        <v>175</v>
      </c>
      <c r="C543" s="164"/>
      <c r="D543" s="168"/>
      <c r="E543" s="174"/>
      <c r="F543" s="169"/>
      <c r="G543" s="168"/>
      <c r="H543" s="174"/>
      <c r="I543" s="169"/>
      <c r="J543" s="168"/>
      <c r="K543" s="169"/>
      <c r="L543" s="168"/>
      <c r="M543" s="174"/>
      <c r="N543" s="169"/>
      <c r="O543" s="20" t="s">
        <v>153</v>
      </c>
      <c r="P543" s="54"/>
      <c r="Q543" s="29"/>
      <c r="R543" s="20" t="str">
        <f t="shared" si="738"/>
        <v/>
      </c>
      <c r="S543" s="29"/>
      <c r="T543" s="20" t="str">
        <f t="shared" si="739"/>
        <v/>
      </c>
      <c r="U543" s="81"/>
      <c r="V543" s="156"/>
      <c r="W543" s="157"/>
      <c r="AC543" s="91"/>
      <c r="AD543" s="1" t="str">
        <f>IF($P543="","0",VLOOKUP($P543,登録データ!$Q$4:$R$19,2,FALSE))</f>
        <v>0</v>
      </c>
      <c r="AE543" s="1" t="str">
        <f t="shared" si="740"/>
        <v>00</v>
      </c>
      <c r="AF543" s="1" t="str">
        <f t="shared" si="741"/>
        <v/>
      </c>
      <c r="AG543" s="1" t="str">
        <f t="shared" si="736"/>
        <v>000000</v>
      </c>
      <c r="AH543" s="1" t="str">
        <f t="shared" si="737"/>
        <v/>
      </c>
      <c r="AI543" s="1" t="str">
        <f t="shared" si="742"/>
        <v/>
      </c>
      <c r="AJ543" s="219" t="str">
        <f>IF($C543="","",IF($C543="@",0,IF(COUNTIF($C$21:$C$620,$C543)=1,0,1)))</f>
        <v/>
      </c>
      <c r="AK543" s="219" t="str">
        <f>IF($L543="","",IF(OR($L543="北海道",$L543="東京都",$L543="大阪府",$L543="京都府",RIGHT($L543,1)="県"),0,1))</f>
        <v/>
      </c>
      <c r="AM543" s="76" t="str">
        <f>IF(AN543="","",RANK(AN543,$AN$21:$AN$600,1))</f>
        <v/>
      </c>
      <c r="AN543" s="76" t="str">
        <f>IF(V543="","",C543)</f>
        <v/>
      </c>
      <c r="AO543" s="1" t="str">
        <f>IF(AP543="","",RANK(AP543,$AP$21:$AP$600,1))</f>
        <v/>
      </c>
      <c r="AP543" s="76" t="str">
        <f>IF(W543="","",C543)</f>
        <v/>
      </c>
      <c r="AR543" s="76" t="str">
        <f t="shared" ref="AR543" si="755">IF(C543="","",G545)</f>
        <v/>
      </c>
      <c r="AS543" s="76" t="str">
        <f t="shared" ref="AS543" si="756">RIGHT(C543,3)</f>
        <v/>
      </c>
      <c r="AT543" s="76" t="str">
        <f t="shared" ref="AT543" si="757">IF(C543="","",RIGHT("00"&amp;AS543,3))</f>
        <v/>
      </c>
      <c r="AU543" s="76" t="str">
        <f t="shared" ref="AU543" si="758">CONCATENATE(AR543,AT543)</f>
        <v/>
      </c>
    </row>
    <row r="544" spans="2:47">
      <c r="B544" s="125"/>
      <c r="C544" s="165"/>
      <c r="D544" s="170"/>
      <c r="E544" s="175"/>
      <c r="F544" s="171"/>
      <c r="G544" s="213"/>
      <c r="H544" s="214"/>
      <c r="I544" s="215"/>
      <c r="J544" s="170"/>
      <c r="K544" s="171"/>
      <c r="L544" s="170"/>
      <c r="M544" s="175"/>
      <c r="N544" s="171"/>
      <c r="O544" s="48" t="s">
        <v>154</v>
      </c>
      <c r="P544" s="27"/>
      <c r="Q544" s="45"/>
      <c r="R544" s="48" t="str">
        <f t="shared" si="738"/>
        <v/>
      </c>
      <c r="S544" s="45"/>
      <c r="T544" s="48" t="str">
        <f t="shared" si="739"/>
        <v/>
      </c>
      <c r="U544" s="73"/>
      <c r="V544" s="156"/>
      <c r="W544" s="157"/>
      <c r="AC544" s="91"/>
      <c r="AD544" s="1" t="str">
        <f>IF($P544="","0",VLOOKUP($P544,登録データ!$Q$4:$R$19,2,FALSE))</f>
        <v>0</v>
      </c>
      <c r="AE544" s="1" t="str">
        <f t="shared" si="740"/>
        <v>00</v>
      </c>
      <c r="AF544" s="1" t="str">
        <f t="shared" si="741"/>
        <v/>
      </c>
      <c r="AG544" s="1" t="str">
        <f t="shared" si="736"/>
        <v>000000</v>
      </c>
      <c r="AH544" s="1" t="str">
        <f t="shared" si="737"/>
        <v/>
      </c>
      <c r="AI544" s="1" t="str">
        <f t="shared" si="742"/>
        <v/>
      </c>
      <c r="AJ544" s="219"/>
      <c r="AK544" s="219"/>
      <c r="AM544" s="76"/>
      <c r="AN544" s="76"/>
      <c r="AO544" s="76"/>
      <c r="AP544" s="76"/>
      <c r="AR544" s="76"/>
      <c r="AS544" s="76"/>
      <c r="AT544" s="76"/>
      <c r="AU544" s="76"/>
    </row>
    <row r="545" spans="2:47" ht="19.5" thickBot="1">
      <c r="B545" s="210"/>
      <c r="C545" s="166"/>
      <c r="D545" s="172"/>
      <c r="E545" s="176"/>
      <c r="F545" s="173"/>
      <c r="G545" s="216"/>
      <c r="H545" s="217"/>
      <c r="I545" s="218"/>
      <c r="J545" s="172"/>
      <c r="K545" s="173"/>
      <c r="L545" s="172"/>
      <c r="M545" s="176"/>
      <c r="N545" s="173"/>
      <c r="O545" s="9" t="s">
        <v>155</v>
      </c>
      <c r="P545" s="111"/>
      <c r="Q545" s="30"/>
      <c r="R545" s="9" t="str">
        <f t="shared" si="738"/>
        <v/>
      </c>
      <c r="S545" s="30"/>
      <c r="T545" s="9" t="str">
        <f t="shared" si="739"/>
        <v/>
      </c>
      <c r="U545" s="82"/>
      <c r="V545" s="156"/>
      <c r="W545" s="157"/>
      <c r="AC545" s="91"/>
      <c r="AD545" s="1" t="str">
        <f>IF($P545="","0",VLOOKUP($P545,登録データ!$Q$4:$R$19,2,FALSE))</f>
        <v>0</v>
      </c>
      <c r="AE545" s="1" t="str">
        <f t="shared" si="740"/>
        <v>00</v>
      </c>
      <c r="AF545" s="1" t="str">
        <f t="shared" si="741"/>
        <v/>
      </c>
      <c r="AG545" s="1" t="str">
        <f t="shared" si="736"/>
        <v>000000</v>
      </c>
      <c r="AH545" s="1" t="str">
        <f t="shared" si="737"/>
        <v/>
      </c>
      <c r="AI545" s="1" t="str">
        <f t="shared" si="742"/>
        <v/>
      </c>
      <c r="AJ545" s="219"/>
      <c r="AK545" s="219"/>
      <c r="AM545" s="76"/>
      <c r="AN545" s="76"/>
      <c r="AO545" s="76"/>
      <c r="AP545" s="76"/>
      <c r="AR545" s="76"/>
      <c r="AS545" s="76"/>
      <c r="AT545" s="76"/>
      <c r="AU545" s="76"/>
    </row>
    <row r="546" spans="2:47" ht="19.5" thickTop="1">
      <c r="B546" s="209">
        <v>176</v>
      </c>
      <c r="C546" s="164"/>
      <c r="D546" s="168"/>
      <c r="E546" s="174"/>
      <c r="F546" s="169"/>
      <c r="G546" s="168"/>
      <c r="H546" s="174"/>
      <c r="I546" s="169"/>
      <c r="J546" s="168"/>
      <c r="K546" s="169"/>
      <c r="L546" s="168"/>
      <c r="M546" s="174"/>
      <c r="N546" s="169"/>
      <c r="O546" s="20" t="s">
        <v>153</v>
      </c>
      <c r="P546" s="54"/>
      <c r="Q546" s="29"/>
      <c r="R546" s="20" t="str">
        <f t="shared" si="738"/>
        <v/>
      </c>
      <c r="S546" s="29"/>
      <c r="T546" s="20" t="str">
        <f t="shared" si="739"/>
        <v/>
      </c>
      <c r="U546" s="81"/>
      <c r="V546" s="156"/>
      <c r="W546" s="157"/>
      <c r="AC546" s="91"/>
      <c r="AD546" s="1" t="str">
        <f>IF($P546="","0",VLOOKUP($P546,登録データ!$Q$4:$R$19,2,FALSE))</f>
        <v>0</v>
      </c>
      <c r="AE546" s="1" t="str">
        <f t="shared" si="740"/>
        <v>00</v>
      </c>
      <c r="AF546" s="1" t="str">
        <f t="shared" si="741"/>
        <v/>
      </c>
      <c r="AG546" s="1" t="str">
        <f t="shared" si="736"/>
        <v>000000</v>
      </c>
      <c r="AH546" s="1" t="str">
        <f t="shared" si="737"/>
        <v/>
      </c>
      <c r="AI546" s="1" t="str">
        <f t="shared" si="742"/>
        <v/>
      </c>
      <c r="AJ546" s="219" t="str">
        <f>IF($C546="","",IF($C546="@",0,IF(COUNTIF($C$21:$C$620,$C546)=1,0,1)))</f>
        <v/>
      </c>
      <c r="AK546" s="219" t="str">
        <f>IF($L546="","",IF(OR($L546="北海道",$L546="東京都",$L546="大阪府",$L546="京都府",RIGHT($L546,1)="県"),0,1))</f>
        <v/>
      </c>
      <c r="AM546" s="76" t="str">
        <f>IF(AN546="","",RANK(AN546,$AN$21:$AN$600,1))</f>
        <v/>
      </c>
      <c r="AN546" s="76" t="str">
        <f>IF(V546="","",C546)</f>
        <v/>
      </c>
      <c r="AO546" s="1" t="str">
        <f>IF(AP546="","",RANK(AP546,$AP$21:$AP$600,1))</f>
        <v/>
      </c>
      <c r="AP546" s="76" t="str">
        <f>IF(W546="","",C546)</f>
        <v/>
      </c>
      <c r="AR546" s="76" t="str">
        <f t="shared" ref="AR546" si="759">IF(C546="","",G548)</f>
        <v/>
      </c>
      <c r="AS546" s="76" t="str">
        <f t="shared" ref="AS546" si="760">RIGHT(C546,3)</f>
        <v/>
      </c>
      <c r="AT546" s="76" t="str">
        <f t="shared" ref="AT546" si="761">IF(C546="","",RIGHT("00"&amp;AS546,3))</f>
        <v/>
      </c>
      <c r="AU546" s="76" t="str">
        <f t="shared" ref="AU546" si="762">CONCATENATE(AR546,AT546)</f>
        <v/>
      </c>
    </row>
    <row r="547" spans="2:47">
      <c r="B547" s="125"/>
      <c r="C547" s="165"/>
      <c r="D547" s="170"/>
      <c r="E547" s="175"/>
      <c r="F547" s="171"/>
      <c r="G547" s="213"/>
      <c r="H547" s="214"/>
      <c r="I547" s="215"/>
      <c r="J547" s="170"/>
      <c r="K547" s="171"/>
      <c r="L547" s="170"/>
      <c r="M547" s="175"/>
      <c r="N547" s="171"/>
      <c r="O547" s="48" t="s">
        <v>154</v>
      </c>
      <c r="P547" s="27"/>
      <c r="Q547" s="45"/>
      <c r="R547" s="48" t="str">
        <f t="shared" si="738"/>
        <v/>
      </c>
      <c r="S547" s="45"/>
      <c r="T547" s="48" t="str">
        <f t="shared" si="739"/>
        <v/>
      </c>
      <c r="U547" s="73"/>
      <c r="V547" s="156"/>
      <c r="W547" s="157"/>
      <c r="AC547" s="91"/>
      <c r="AD547" s="1" t="str">
        <f>IF($P547="","0",VLOOKUP($P547,登録データ!$Q$4:$R$19,2,FALSE))</f>
        <v>0</v>
      </c>
      <c r="AE547" s="1" t="str">
        <f t="shared" si="740"/>
        <v>00</v>
      </c>
      <c r="AF547" s="1" t="str">
        <f t="shared" si="741"/>
        <v/>
      </c>
      <c r="AG547" s="1" t="str">
        <f t="shared" si="736"/>
        <v>000000</v>
      </c>
      <c r="AH547" s="1" t="str">
        <f t="shared" si="737"/>
        <v/>
      </c>
      <c r="AI547" s="1" t="str">
        <f t="shared" si="742"/>
        <v/>
      </c>
      <c r="AJ547" s="219"/>
      <c r="AK547" s="219"/>
      <c r="AM547" s="76"/>
      <c r="AN547" s="76"/>
      <c r="AO547" s="76"/>
      <c r="AP547" s="76"/>
      <c r="AR547" s="76"/>
      <c r="AS547" s="76"/>
      <c r="AT547" s="76"/>
      <c r="AU547" s="76"/>
    </row>
    <row r="548" spans="2:47" ht="19.5" thickBot="1">
      <c r="B548" s="210"/>
      <c r="C548" s="166"/>
      <c r="D548" s="172"/>
      <c r="E548" s="176"/>
      <c r="F548" s="173"/>
      <c r="G548" s="216"/>
      <c r="H548" s="217"/>
      <c r="I548" s="218"/>
      <c r="J548" s="172"/>
      <c r="K548" s="173"/>
      <c r="L548" s="172"/>
      <c r="M548" s="176"/>
      <c r="N548" s="173"/>
      <c r="O548" s="9" t="s">
        <v>155</v>
      </c>
      <c r="P548" s="111"/>
      <c r="Q548" s="30"/>
      <c r="R548" s="9" t="str">
        <f t="shared" si="738"/>
        <v/>
      </c>
      <c r="S548" s="30"/>
      <c r="T548" s="9" t="str">
        <f t="shared" si="739"/>
        <v/>
      </c>
      <c r="U548" s="82"/>
      <c r="V548" s="156"/>
      <c r="W548" s="157"/>
      <c r="AC548" s="91"/>
      <c r="AD548" s="1" t="str">
        <f>IF($P548="","0",VLOOKUP($P548,登録データ!$Q$4:$R$19,2,FALSE))</f>
        <v>0</v>
      </c>
      <c r="AE548" s="1" t="str">
        <f t="shared" si="740"/>
        <v>00</v>
      </c>
      <c r="AF548" s="1" t="str">
        <f t="shared" si="741"/>
        <v/>
      </c>
      <c r="AG548" s="1" t="str">
        <f t="shared" si="736"/>
        <v>000000</v>
      </c>
      <c r="AH548" s="1" t="str">
        <f t="shared" si="737"/>
        <v/>
      </c>
      <c r="AI548" s="1" t="str">
        <f t="shared" si="742"/>
        <v/>
      </c>
      <c r="AJ548" s="219"/>
      <c r="AK548" s="219"/>
      <c r="AM548" s="76"/>
      <c r="AN548" s="76"/>
      <c r="AO548" s="76"/>
      <c r="AP548" s="76"/>
      <c r="AR548" s="76"/>
      <c r="AS548" s="76"/>
      <c r="AT548" s="76"/>
      <c r="AU548" s="76"/>
    </row>
    <row r="549" spans="2:47" ht="19.5" thickTop="1">
      <c r="B549" s="209">
        <v>177</v>
      </c>
      <c r="C549" s="164"/>
      <c r="D549" s="168"/>
      <c r="E549" s="174"/>
      <c r="F549" s="169"/>
      <c r="G549" s="168"/>
      <c r="H549" s="174"/>
      <c r="I549" s="169"/>
      <c r="J549" s="168"/>
      <c r="K549" s="169"/>
      <c r="L549" s="168"/>
      <c r="M549" s="174"/>
      <c r="N549" s="169"/>
      <c r="O549" s="20" t="s">
        <v>153</v>
      </c>
      <c r="P549" s="54"/>
      <c r="Q549" s="29"/>
      <c r="R549" s="20" t="str">
        <f t="shared" si="738"/>
        <v/>
      </c>
      <c r="S549" s="29"/>
      <c r="T549" s="20" t="str">
        <f t="shared" si="739"/>
        <v/>
      </c>
      <c r="U549" s="81"/>
      <c r="V549" s="156"/>
      <c r="W549" s="157"/>
      <c r="AC549" s="91"/>
      <c r="AD549" s="1" t="str">
        <f>IF($P549="","0",VLOOKUP($P549,登録データ!$Q$4:$R$19,2,FALSE))</f>
        <v>0</v>
      </c>
      <c r="AE549" s="1" t="str">
        <f t="shared" si="740"/>
        <v>00</v>
      </c>
      <c r="AF549" s="1" t="str">
        <f t="shared" si="741"/>
        <v/>
      </c>
      <c r="AG549" s="1" t="str">
        <f t="shared" si="736"/>
        <v>000000</v>
      </c>
      <c r="AH549" s="1" t="str">
        <f t="shared" si="737"/>
        <v/>
      </c>
      <c r="AI549" s="1" t="str">
        <f t="shared" si="742"/>
        <v/>
      </c>
      <c r="AJ549" s="219" t="str">
        <f>IF($C549="","",IF($C549="@",0,IF(COUNTIF($C$21:$C$620,$C549)=1,0,1)))</f>
        <v/>
      </c>
      <c r="AK549" s="219" t="str">
        <f>IF($L549="","",IF(OR($L549="北海道",$L549="東京都",$L549="大阪府",$L549="京都府",RIGHT($L549,1)="県"),0,1))</f>
        <v/>
      </c>
      <c r="AM549" s="76" t="str">
        <f>IF(AN549="","",RANK(AN549,$AN$21:$AN$600,1))</f>
        <v/>
      </c>
      <c r="AN549" s="76" t="str">
        <f>IF(V549="","",C549)</f>
        <v/>
      </c>
      <c r="AO549" s="1" t="str">
        <f>IF(AP549="","",RANK(AP549,$AP$21:$AP$600,1))</f>
        <v/>
      </c>
      <c r="AP549" s="76" t="str">
        <f>IF(W549="","",C549)</f>
        <v/>
      </c>
      <c r="AR549" s="76" t="str">
        <f t="shared" ref="AR549" si="763">IF(C549="","",G551)</f>
        <v/>
      </c>
      <c r="AS549" s="76" t="str">
        <f t="shared" ref="AS549" si="764">RIGHT(C549,3)</f>
        <v/>
      </c>
      <c r="AT549" s="76" t="str">
        <f t="shared" ref="AT549" si="765">IF(C549="","",RIGHT("00"&amp;AS549,3))</f>
        <v/>
      </c>
      <c r="AU549" s="76" t="str">
        <f t="shared" ref="AU549" si="766">CONCATENATE(AR549,AT549)</f>
        <v/>
      </c>
    </row>
    <row r="550" spans="2:47">
      <c r="B550" s="125"/>
      <c r="C550" s="165"/>
      <c r="D550" s="170"/>
      <c r="E550" s="175"/>
      <c r="F550" s="171"/>
      <c r="G550" s="213"/>
      <c r="H550" s="214"/>
      <c r="I550" s="215"/>
      <c r="J550" s="170"/>
      <c r="K550" s="171"/>
      <c r="L550" s="170"/>
      <c r="M550" s="175"/>
      <c r="N550" s="171"/>
      <c r="O550" s="48" t="s">
        <v>154</v>
      </c>
      <c r="P550" s="27"/>
      <c r="Q550" s="45"/>
      <c r="R550" s="48" t="str">
        <f t="shared" si="738"/>
        <v/>
      </c>
      <c r="S550" s="45"/>
      <c r="T550" s="48" t="str">
        <f t="shared" si="739"/>
        <v/>
      </c>
      <c r="U550" s="73"/>
      <c r="V550" s="156"/>
      <c r="W550" s="157"/>
      <c r="AC550" s="91"/>
      <c r="AD550" s="1" t="str">
        <f>IF($P550="","0",VLOOKUP($P550,登録データ!$Q$4:$R$19,2,FALSE))</f>
        <v>0</v>
      </c>
      <c r="AE550" s="1" t="str">
        <f t="shared" si="740"/>
        <v>00</v>
      </c>
      <c r="AF550" s="1" t="str">
        <f t="shared" si="741"/>
        <v/>
      </c>
      <c r="AG550" s="1" t="str">
        <f t="shared" si="736"/>
        <v>000000</v>
      </c>
      <c r="AH550" s="1" t="str">
        <f t="shared" si="737"/>
        <v/>
      </c>
      <c r="AI550" s="1" t="str">
        <f t="shared" si="742"/>
        <v/>
      </c>
      <c r="AJ550" s="219"/>
      <c r="AK550" s="219"/>
      <c r="AM550" s="76"/>
      <c r="AN550" s="76"/>
      <c r="AO550" s="76"/>
      <c r="AP550" s="76"/>
      <c r="AR550" s="76"/>
      <c r="AS550" s="76"/>
      <c r="AT550" s="76"/>
      <c r="AU550" s="76"/>
    </row>
    <row r="551" spans="2:47" ht="19.5" thickBot="1">
      <c r="B551" s="210"/>
      <c r="C551" s="166"/>
      <c r="D551" s="172"/>
      <c r="E551" s="176"/>
      <c r="F551" s="173"/>
      <c r="G551" s="216"/>
      <c r="H551" s="217"/>
      <c r="I551" s="218"/>
      <c r="J551" s="172"/>
      <c r="K551" s="173"/>
      <c r="L551" s="172"/>
      <c r="M551" s="176"/>
      <c r="N551" s="173"/>
      <c r="O551" s="9" t="s">
        <v>155</v>
      </c>
      <c r="P551" s="111"/>
      <c r="Q551" s="30"/>
      <c r="R551" s="9" t="str">
        <f t="shared" si="738"/>
        <v/>
      </c>
      <c r="S551" s="30"/>
      <c r="T551" s="9" t="str">
        <f t="shared" si="739"/>
        <v/>
      </c>
      <c r="U551" s="82"/>
      <c r="V551" s="156"/>
      <c r="W551" s="157"/>
      <c r="AC551" s="91"/>
      <c r="AD551" s="1" t="str">
        <f>IF($P551="","0",VLOOKUP($P551,登録データ!$Q$4:$R$19,2,FALSE))</f>
        <v>0</v>
      </c>
      <c r="AE551" s="1" t="str">
        <f t="shared" si="740"/>
        <v>00</v>
      </c>
      <c r="AF551" s="1" t="str">
        <f t="shared" si="741"/>
        <v/>
      </c>
      <c r="AG551" s="1" t="str">
        <f t="shared" si="736"/>
        <v>000000</v>
      </c>
      <c r="AH551" s="1" t="str">
        <f t="shared" si="737"/>
        <v/>
      </c>
      <c r="AI551" s="1" t="str">
        <f t="shared" si="742"/>
        <v/>
      </c>
      <c r="AJ551" s="219"/>
      <c r="AK551" s="219"/>
      <c r="AM551" s="76"/>
      <c r="AN551" s="76"/>
      <c r="AO551" s="76"/>
      <c r="AP551" s="76"/>
      <c r="AR551" s="76"/>
      <c r="AS551" s="76"/>
      <c r="AT551" s="76"/>
      <c r="AU551" s="76"/>
    </row>
    <row r="552" spans="2:47" ht="19.5" thickTop="1">
      <c r="B552" s="209">
        <v>178</v>
      </c>
      <c r="C552" s="164"/>
      <c r="D552" s="168"/>
      <c r="E552" s="174"/>
      <c r="F552" s="169"/>
      <c r="G552" s="168"/>
      <c r="H552" s="174"/>
      <c r="I552" s="169"/>
      <c r="J552" s="168"/>
      <c r="K552" s="169"/>
      <c r="L552" s="168"/>
      <c r="M552" s="174"/>
      <c r="N552" s="169"/>
      <c r="O552" s="20" t="s">
        <v>153</v>
      </c>
      <c r="P552" s="54"/>
      <c r="Q552" s="29"/>
      <c r="R552" s="20" t="str">
        <f t="shared" si="738"/>
        <v/>
      </c>
      <c r="S552" s="29"/>
      <c r="T552" s="20" t="str">
        <f t="shared" si="739"/>
        <v/>
      </c>
      <c r="U552" s="81"/>
      <c r="V552" s="156"/>
      <c r="W552" s="157"/>
      <c r="AC552" s="91"/>
      <c r="AD552" s="1" t="str">
        <f>IF($P552="","0",VLOOKUP($P552,登録データ!$Q$4:$R$19,2,FALSE))</f>
        <v>0</v>
      </c>
      <c r="AE552" s="1" t="str">
        <f t="shared" si="740"/>
        <v>00</v>
      </c>
      <c r="AF552" s="1" t="str">
        <f t="shared" si="741"/>
        <v/>
      </c>
      <c r="AG552" s="1" t="str">
        <f t="shared" si="736"/>
        <v>000000</v>
      </c>
      <c r="AH552" s="1" t="str">
        <f t="shared" si="737"/>
        <v/>
      </c>
      <c r="AI552" s="1" t="str">
        <f t="shared" si="742"/>
        <v/>
      </c>
      <c r="AJ552" s="219" t="str">
        <f>IF($C552="","",IF($C552="@",0,IF(COUNTIF($C$21:$C$620,$C552)=1,0,1)))</f>
        <v/>
      </c>
      <c r="AK552" s="219" t="str">
        <f>IF($L552="","",IF(OR($L552="北海道",$L552="東京都",$L552="大阪府",$L552="京都府",RIGHT($L552,1)="県"),0,1))</f>
        <v/>
      </c>
      <c r="AM552" s="76" t="str">
        <f>IF(AN552="","",RANK(AN552,$AN$21:$AN$600,1))</f>
        <v/>
      </c>
      <c r="AN552" s="76" t="str">
        <f>IF(V552="","",C552)</f>
        <v/>
      </c>
      <c r="AO552" s="1" t="str">
        <f>IF(AP552="","",RANK(AP552,$AP$21:$AP$600,1))</f>
        <v/>
      </c>
      <c r="AP552" s="76" t="str">
        <f>IF(W552="","",C552)</f>
        <v/>
      </c>
      <c r="AR552" s="76" t="str">
        <f t="shared" ref="AR552" si="767">IF(C552="","",G554)</f>
        <v/>
      </c>
      <c r="AS552" s="76" t="str">
        <f t="shared" ref="AS552" si="768">RIGHT(C552,3)</f>
        <v/>
      </c>
      <c r="AT552" s="76" t="str">
        <f t="shared" ref="AT552" si="769">IF(C552="","",RIGHT("00"&amp;AS552,3))</f>
        <v/>
      </c>
      <c r="AU552" s="76" t="str">
        <f t="shared" ref="AU552" si="770">CONCATENATE(AR552,AT552)</f>
        <v/>
      </c>
    </row>
    <row r="553" spans="2:47">
      <c r="B553" s="125"/>
      <c r="C553" s="165"/>
      <c r="D553" s="170"/>
      <c r="E553" s="175"/>
      <c r="F553" s="171"/>
      <c r="G553" s="213"/>
      <c r="H553" s="214"/>
      <c r="I553" s="215"/>
      <c r="J553" s="170"/>
      <c r="K553" s="171"/>
      <c r="L553" s="170"/>
      <c r="M553" s="175"/>
      <c r="N553" s="171"/>
      <c r="O553" s="48" t="s">
        <v>154</v>
      </c>
      <c r="P553" s="27"/>
      <c r="Q553" s="45"/>
      <c r="R553" s="48" t="str">
        <f t="shared" si="738"/>
        <v/>
      </c>
      <c r="S553" s="45"/>
      <c r="T553" s="48" t="str">
        <f t="shared" si="739"/>
        <v/>
      </c>
      <c r="U553" s="73"/>
      <c r="V553" s="156"/>
      <c r="W553" s="157"/>
      <c r="AC553" s="91"/>
      <c r="AD553" s="1" t="str">
        <f>IF($P553="","0",VLOOKUP($P553,登録データ!$Q$4:$R$19,2,FALSE))</f>
        <v>0</v>
      </c>
      <c r="AE553" s="1" t="str">
        <f t="shared" si="740"/>
        <v>00</v>
      </c>
      <c r="AF553" s="1" t="str">
        <f t="shared" si="741"/>
        <v/>
      </c>
      <c r="AG553" s="1" t="str">
        <f t="shared" si="736"/>
        <v>000000</v>
      </c>
      <c r="AH553" s="1" t="str">
        <f t="shared" si="737"/>
        <v/>
      </c>
      <c r="AI553" s="1" t="str">
        <f t="shared" si="742"/>
        <v/>
      </c>
      <c r="AJ553" s="219"/>
      <c r="AK553" s="219"/>
      <c r="AM553" s="76"/>
      <c r="AN553" s="76"/>
      <c r="AO553" s="76"/>
      <c r="AP553" s="76"/>
      <c r="AR553" s="76"/>
      <c r="AS553" s="76"/>
      <c r="AT553" s="76"/>
      <c r="AU553" s="76"/>
    </row>
    <row r="554" spans="2:47" ht="19.5" thickBot="1">
      <c r="B554" s="210"/>
      <c r="C554" s="166"/>
      <c r="D554" s="172"/>
      <c r="E554" s="176"/>
      <c r="F554" s="173"/>
      <c r="G554" s="216"/>
      <c r="H554" s="217"/>
      <c r="I554" s="218"/>
      <c r="J554" s="172"/>
      <c r="K554" s="173"/>
      <c r="L554" s="172"/>
      <c r="M554" s="176"/>
      <c r="N554" s="173"/>
      <c r="O554" s="9" t="s">
        <v>155</v>
      </c>
      <c r="P554" s="111"/>
      <c r="Q554" s="30"/>
      <c r="R554" s="9" t="str">
        <f t="shared" si="738"/>
        <v/>
      </c>
      <c r="S554" s="30"/>
      <c r="T554" s="9" t="str">
        <f t="shared" si="739"/>
        <v/>
      </c>
      <c r="U554" s="82"/>
      <c r="V554" s="156"/>
      <c r="W554" s="157"/>
      <c r="AC554" s="91"/>
      <c r="AD554" s="1" t="str">
        <f>IF($P554="","0",VLOOKUP($P554,登録データ!$Q$4:$R$19,2,FALSE))</f>
        <v>0</v>
      </c>
      <c r="AE554" s="1" t="str">
        <f t="shared" si="740"/>
        <v>00</v>
      </c>
      <c r="AF554" s="1" t="str">
        <f t="shared" si="741"/>
        <v/>
      </c>
      <c r="AG554" s="1" t="str">
        <f t="shared" si="736"/>
        <v>000000</v>
      </c>
      <c r="AH554" s="1" t="str">
        <f t="shared" si="737"/>
        <v/>
      </c>
      <c r="AI554" s="1" t="str">
        <f t="shared" si="742"/>
        <v/>
      </c>
      <c r="AJ554" s="219"/>
      <c r="AK554" s="219"/>
      <c r="AM554" s="76"/>
      <c r="AN554" s="76"/>
      <c r="AO554" s="76"/>
      <c r="AP554" s="76"/>
      <c r="AR554" s="76"/>
      <c r="AS554" s="76"/>
      <c r="AT554" s="76"/>
      <c r="AU554" s="76"/>
    </row>
    <row r="555" spans="2:47" ht="19.5" thickTop="1">
      <c r="B555" s="209">
        <v>179</v>
      </c>
      <c r="C555" s="164"/>
      <c r="D555" s="168"/>
      <c r="E555" s="174"/>
      <c r="F555" s="169"/>
      <c r="G555" s="168"/>
      <c r="H555" s="174"/>
      <c r="I555" s="169"/>
      <c r="J555" s="168"/>
      <c r="K555" s="169"/>
      <c r="L555" s="168"/>
      <c r="M555" s="174"/>
      <c r="N555" s="169"/>
      <c r="O555" s="20" t="s">
        <v>153</v>
      </c>
      <c r="P555" s="54"/>
      <c r="Q555" s="29"/>
      <c r="R555" s="20" t="str">
        <f t="shared" si="738"/>
        <v/>
      </c>
      <c r="S555" s="29"/>
      <c r="T555" s="20" t="str">
        <f t="shared" si="739"/>
        <v/>
      </c>
      <c r="U555" s="81"/>
      <c r="V555" s="156"/>
      <c r="W555" s="157"/>
      <c r="AC555" s="91"/>
      <c r="AD555" s="1" t="str">
        <f>IF($P555="","0",VLOOKUP($P555,登録データ!$Q$4:$R$19,2,FALSE))</f>
        <v>0</v>
      </c>
      <c r="AE555" s="1" t="str">
        <f t="shared" si="740"/>
        <v>00</v>
      </c>
      <c r="AF555" s="1" t="str">
        <f t="shared" si="741"/>
        <v/>
      </c>
      <c r="AG555" s="1" t="str">
        <f t="shared" si="736"/>
        <v>000000</v>
      </c>
      <c r="AH555" s="1" t="str">
        <f t="shared" si="737"/>
        <v/>
      </c>
      <c r="AI555" s="1" t="str">
        <f t="shared" si="742"/>
        <v/>
      </c>
      <c r="AJ555" s="219" t="str">
        <f>IF($C555="","",IF($C555="@",0,IF(COUNTIF($C$21:$C$620,$C555)=1,0,1)))</f>
        <v/>
      </c>
      <c r="AK555" s="219" t="str">
        <f>IF($L555="","",IF(OR($L555="北海道",$L555="東京都",$L555="大阪府",$L555="京都府",RIGHT($L555,1)="県"),0,1))</f>
        <v/>
      </c>
      <c r="AM555" s="76" t="str">
        <f>IF(AN555="","",RANK(AN555,$AN$21:$AN$600,1))</f>
        <v/>
      </c>
      <c r="AN555" s="76" t="str">
        <f>IF(V555="","",C555)</f>
        <v/>
      </c>
      <c r="AO555" s="1" t="str">
        <f>IF(AP555="","",RANK(AP555,$AP$21:$AP$600,1))</f>
        <v/>
      </c>
      <c r="AP555" s="76" t="str">
        <f>IF(W555="","",C555)</f>
        <v/>
      </c>
      <c r="AR555" s="76" t="str">
        <f t="shared" ref="AR555" si="771">IF(C555="","",G557)</f>
        <v/>
      </c>
      <c r="AS555" s="76" t="str">
        <f t="shared" ref="AS555" si="772">RIGHT(C555,3)</f>
        <v/>
      </c>
      <c r="AT555" s="76" t="str">
        <f t="shared" ref="AT555" si="773">IF(C555="","",RIGHT("00"&amp;AS555,3))</f>
        <v/>
      </c>
      <c r="AU555" s="76" t="str">
        <f t="shared" ref="AU555" si="774">CONCATENATE(AR555,AT555)</f>
        <v/>
      </c>
    </row>
    <row r="556" spans="2:47">
      <c r="B556" s="125"/>
      <c r="C556" s="165"/>
      <c r="D556" s="170"/>
      <c r="E556" s="175"/>
      <c r="F556" s="171"/>
      <c r="G556" s="213"/>
      <c r="H556" s="214"/>
      <c r="I556" s="215"/>
      <c r="J556" s="170"/>
      <c r="K556" s="171"/>
      <c r="L556" s="170"/>
      <c r="M556" s="175"/>
      <c r="N556" s="171"/>
      <c r="O556" s="48" t="s">
        <v>154</v>
      </c>
      <c r="P556" s="27"/>
      <c r="Q556" s="45"/>
      <c r="R556" s="48" t="str">
        <f t="shared" si="738"/>
        <v/>
      </c>
      <c r="S556" s="45"/>
      <c r="T556" s="48" t="str">
        <f t="shared" si="739"/>
        <v/>
      </c>
      <c r="U556" s="73"/>
      <c r="V556" s="156"/>
      <c r="W556" s="157"/>
      <c r="AC556" s="91"/>
      <c r="AD556" s="1" t="str">
        <f>IF($P556="","0",VLOOKUP($P556,登録データ!$Q$4:$R$19,2,FALSE))</f>
        <v>0</v>
      </c>
      <c r="AE556" s="1" t="str">
        <f t="shared" si="740"/>
        <v>00</v>
      </c>
      <c r="AF556" s="1" t="str">
        <f t="shared" si="741"/>
        <v/>
      </c>
      <c r="AG556" s="1" t="str">
        <f t="shared" si="736"/>
        <v>000000</v>
      </c>
      <c r="AH556" s="1" t="str">
        <f t="shared" si="737"/>
        <v/>
      </c>
      <c r="AI556" s="1" t="str">
        <f t="shared" si="742"/>
        <v/>
      </c>
      <c r="AJ556" s="219"/>
      <c r="AK556" s="219"/>
      <c r="AM556" s="76"/>
      <c r="AN556" s="76"/>
      <c r="AO556" s="76"/>
      <c r="AP556" s="76"/>
      <c r="AR556" s="76"/>
      <c r="AS556" s="76"/>
      <c r="AT556" s="76"/>
      <c r="AU556" s="76"/>
    </row>
    <row r="557" spans="2:47" ht="19.5" thickBot="1">
      <c r="B557" s="210"/>
      <c r="C557" s="166"/>
      <c r="D557" s="172"/>
      <c r="E557" s="176"/>
      <c r="F557" s="173"/>
      <c r="G557" s="216"/>
      <c r="H557" s="217"/>
      <c r="I557" s="218"/>
      <c r="J557" s="172"/>
      <c r="K557" s="173"/>
      <c r="L557" s="172"/>
      <c r="M557" s="176"/>
      <c r="N557" s="173"/>
      <c r="O557" s="9" t="s">
        <v>155</v>
      </c>
      <c r="P557" s="111"/>
      <c r="Q557" s="30"/>
      <c r="R557" s="9" t="str">
        <f t="shared" si="738"/>
        <v/>
      </c>
      <c r="S557" s="30"/>
      <c r="T557" s="9" t="str">
        <f t="shared" si="739"/>
        <v/>
      </c>
      <c r="U557" s="82"/>
      <c r="V557" s="156"/>
      <c r="W557" s="157"/>
      <c r="AC557" s="91"/>
      <c r="AD557" s="1" t="str">
        <f>IF($P557="","0",VLOOKUP($P557,登録データ!$Q$4:$R$19,2,FALSE))</f>
        <v>0</v>
      </c>
      <c r="AE557" s="1" t="str">
        <f t="shared" si="740"/>
        <v>00</v>
      </c>
      <c r="AF557" s="1" t="str">
        <f t="shared" si="741"/>
        <v/>
      </c>
      <c r="AG557" s="1" t="str">
        <f t="shared" si="736"/>
        <v>000000</v>
      </c>
      <c r="AH557" s="1" t="str">
        <f t="shared" si="737"/>
        <v/>
      </c>
      <c r="AI557" s="1" t="str">
        <f t="shared" si="742"/>
        <v/>
      </c>
      <c r="AJ557" s="219"/>
      <c r="AK557" s="219"/>
      <c r="AM557" s="76"/>
      <c r="AN557" s="76"/>
      <c r="AO557" s="76"/>
      <c r="AP557" s="76"/>
      <c r="AR557" s="76"/>
      <c r="AS557" s="76"/>
      <c r="AT557" s="76"/>
      <c r="AU557" s="76"/>
    </row>
    <row r="558" spans="2:47" ht="19.5" thickTop="1">
      <c r="B558" s="209">
        <v>180</v>
      </c>
      <c r="C558" s="164"/>
      <c r="D558" s="168"/>
      <c r="E558" s="174"/>
      <c r="F558" s="169"/>
      <c r="G558" s="168"/>
      <c r="H558" s="174"/>
      <c r="I558" s="169"/>
      <c r="J558" s="168"/>
      <c r="K558" s="169"/>
      <c r="L558" s="168"/>
      <c r="M558" s="174"/>
      <c r="N558" s="169"/>
      <c r="O558" s="20" t="s">
        <v>153</v>
      </c>
      <c r="P558" s="54"/>
      <c r="Q558" s="29"/>
      <c r="R558" s="20" t="str">
        <f t="shared" si="738"/>
        <v/>
      </c>
      <c r="S558" s="29"/>
      <c r="T558" s="20" t="str">
        <f t="shared" si="739"/>
        <v/>
      </c>
      <c r="U558" s="81"/>
      <c r="V558" s="156"/>
      <c r="W558" s="157"/>
      <c r="AC558" s="91"/>
      <c r="AD558" s="1" t="str">
        <f>IF($P558="","0",VLOOKUP($P558,登録データ!$Q$4:$R$19,2,FALSE))</f>
        <v>0</v>
      </c>
      <c r="AE558" s="1" t="str">
        <f t="shared" si="740"/>
        <v>00</v>
      </c>
      <c r="AF558" s="1" t="str">
        <f t="shared" si="741"/>
        <v/>
      </c>
      <c r="AG558" s="1" t="str">
        <f t="shared" si="736"/>
        <v>000000</v>
      </c>
      <c r="AH558" s="1" t="str">
        <f t="shared" si="737"/>
        <v/>
      </c>
      <c r="AI558" s="1" t="str">
        <f t="shared" si="742"/>
        <v/>
      </c>
      <c r="AJ558" s="219" t="str">
        <f>IF($C558="","",IF($C558="@",0,IF(COUNTIF($C$21:$C$620,$C558)=1,0,1)))</f>
        <v/>
      </c>
      <c r="AK558" s="219" t="str">
        <f>IF($L558="","",IF(OR($L558="北海道",$L558="東京都",$L558="大阪府",$L558="京都府",RIGHT($L558,1)="県"),0,1))</f>
        <v/>
      </c>
      <c r="AM558" s="76" t="str">
        <f>IF(AN558="","",RANK(AN558,$AN$21:$AN$600,1))</f>
        <v/>
      </c>
      <c r="AN558" s="76" t="str">
        <f>IF(V558="","",C558)</f>
        <v/>
      </c>
      <c r="AO558" s="1" t="str">
        <f>IF(AP558="","",RANK(AP558,$AP$21:$AP$600,1))</f>
        <v/>
      </c>
      <c r="AP558" s="76" t="str">
        <f>IF(W558="","",C558)</f>
        <v/>
      </c>
      <c r="AR558" s="76" t="str">
        <f t="shared" ref="AR558" si="775">IF(C558="","",G560)</f>
        <v/>
      </c>
      <c r="AS558" s="76" t="str">
        <f t="shared" ref="AS558" si="776">RIGHT(C558,3)</f>
        <v/>
      </c>
      <c r="AT558" s="76" t="str">
        <f t="shared" ref="AT558" si="777">IF(C558="","",RIGHT("00"&amp;AS558,3))</f>
        <v/>
      </c>
      <c r="AU558" s="76" t="str">
        <f t="shared" ref="AU558" si="778">CONCATENATE(AR558,AT558)</f>
        <v/>
      </c>
    </row>
    <row r="559" spans="2:47">
      <c r="B559" s="125"/>
      <c r="C559" s="165"/>
      <c r="D559" s="170"/>
      <c r="E559" s="175"/>
      <c r="F559" s="171"/>
      <c r="G559" s="213"/>
      <c r="H559" s="214"/>
      <c r="I559" s="215"/>
      <c r="J559" s="170"/>
      <c r="K559" s="171"/>
      <c r="L559" s="170"/>
      <c r="M559" s="175"/>
      <c r="N559" s="171"/>
      <c r="O559" s="48" t="s">
        <v>154</v>
      </c>
      <c r="P559" s="27"/>
      <c r="Q559" s="45"/>
      <c r="R559" s="48" t="str">
        <f t="shared" si="738"/>
        <v/>
      </c>
      <c r="S559" s="45"/>
      <c r="T559" s="48" t="str">
        <f t="shared" si="739"/>
        <v/>
      </c>
      <c r="U559" s="73"/>
      <c r="V559" s="156"/>
      <c r="W559" s="157"/>
      <c r="AC559" s="91"/>
      <c r="AD559" s="1" t="str">
        <f>IF($P559="","0",VLOOKUP($P559,登録データ!$Q$4:$R$19,2,FALSE))</f>
        <v>0</v>
      </c>
      <c r="AE559" s="1" t="str">
        <f t="shared" si="740"/>
        <v>00</v>
      </c>
      <c r="AF559" s="1" t="str">
        <f t="shared" si="741"/>
        <v/>
      </c>
      <c r="AG559" s="1" t="str">
        <f t="shared" si="736"/>
        <v>000000</v>
      </c>
      <c r="AH559" s="1" t="str">
        <f t="shared" si="737"/>
        <v/>
      </c>
      <c r="AI559" s="1" t="str">
        <f t="shared" si="742"/>
        <v/>
      </c>
      <c r="AJ559" s="219"/>
      <c r="AK559" s="219"/>
      <c r="AM559" s="76"/>
      <c r="AN559" s="76"/>
      <c r="AO559" s="76"/>
      <c r="AP559" s="76"/>
      <c r="AR559" s="76"/>
      <c r="AS559" s="76"/>
      <c r="AT559" s="76"/>
      <c r="AU559" s="76"/>
    </row>
    <row r="560" spans="2:47" ht="19.5" thickBot="1">
      <c r="B560" s="210"/>
      <c r="C560" s="166"/>
      <c r="D560" s="172"/>
      <c r="E560" s="176"/>
      <c r="F560" s="173"/>
      <c r="G560" s="216"/>
      <c r="H560" s="217"/>
      <c r="I560" s="218"/>
      <c r="J560" s="172"/>
      <c r="K560" s="173"/>
      <c r="L560" s="172"/>
      <c r="M560" s="176"/>
      <c r="N560" s="173"/>
      <c r="O560" s="9" t="s">
        <v>155</v>
      </c>
      <c r="P560" s="111"/>
      <c r="Q560" s="30"/>
      <c r="R560" s="9" t="str">
        <f t="shared" si="738"/>
        <v/>
      </c>
      <c r="S560" s="30"/>
      <c r="T560" s="9" t="str">
        <f t="shared" si="739"/>
        <v/>
      </c>
      <c r="U560" s="82"/>
      <c r="V560" s="156"/>
      <c r="W560" s="157"/>
      <c r="AC560" s="91"/>
      <c r="AD560" s="1" t="str">
        <f>IF($P560="","0",VLOOKUP($P560,登録データ!$Q$4:$R$19,2,FALSE))</f>
        <v>0</v>
      </c>
      <c r="AE560" s="1" t="str">
        <f t="shared" si="740"/>
        <v>00</v>
      </c>
      <c r="AF560" s="1" t="str">
        <f t="shared" si="741"/>
        <v/>
      </c>
      <c r="AG560" s="1" t="str">
        <f t="shared" si="736"/>
        <v>000000</v>
      </c>
      <c r="AH560" s="1" t="str">
        <f t="shared" si="737"/>
        <v/>
      </c>
      <c r="AI560" s="1" t="str">
        <f t="shared" si="742"/>
        <v/>
      </c>
      <c r="AJ560" s="219"/>
      <c r="AK560" s="219"/>
      <c r="AM560" s="76"/>
      <c r="AN560" s="76"/>
      <c r="AO560" s="76"/>
      <c r="AP560" s="76"/>
      <c r="AR560" s="76"/>
      <c r="AS560" s="76"/>
      <c r="AT560" s="76"/>
      <c r="AU560" s="76"/>
    </row>
    <row r="561" spans="2:47" ht="19.5" thickTop="1">
      <c r="B561" s="209">
        <v>181</v>
      </c>
      <c r="C561" s="164"/>
      <c r="D561" s="168"/>
      <c r="E561" s="174"/>
      <c r="F561" s="169"/>
      <c r="G561" s="168"/>
      <c r="H561" s="174"/>
      <c r="I561" s="169"/>
      <c r="J561" s="168"/>
      <c r="K561" s="169"/>
      <c r="L561" s="168"/>
      <c r="M561" s="174"/>
      <c r="N561" s="169"/>
      <c r="O561" s="20" t="s">
        <v>153</v>
      </c>
      <c r="P561" s="54"/>
      <c r="Q561" s="29"/>
      <c r="R561" s="20" t="str">
        <f t="shared" si="738"/>
        <v/>
      </c>
      <c r="S561" s="29"/>
      <c r="T561" s="20" t="str">
        <f t="shared" si="739"/>
        <v/>
      </c>
      <c r="U561" s="81"/>
      <c r="V561" s="156"/>
      <c r="W561" s="157"/>
      <c r="AC561" s="91"/>
      <c r="AD561" s="1" t="str">
        <f>IF($P561="","0",VLOOKUP($P561,登録データ!$Q$4:$R$19,2,FALSE))</f>
        <v>0</v>
      </c>
      <c r="AE561" s="1" t="str">
        <f t="shared" si="740"/>
        <v>00</v>
      </c>
      <c r="AF561" s="1" t="str">
        <f t="shared" si="741"/>
        <v/>
      </c>
      <c r="AG561" s="1" t="str">
        <f t="shared" si="736"/>
        <v>000000</v>
      </c>
      <c r="AH561" s="1" t="str">
        <f t="shared" si="737"/>
        <v/>
      </c>
      <c r="AI561" s="1" t="str">
        <f t="shared" si="742"/>
        <v/>
      </c>
      <c r="AJ561" s="219" t="str">
        <f>IF($C561="","",IF($C561="@",0,IF(COUNTIF($C$21:$C$620,$C561)=1,0,1)))</f>
        <v/>
      </c>
      <c r="AK561" s="219" t="str">
        <f>IF($L561="","",IF(OR($L561="北海道",$L561="東京都",$L561="大阪府",$L561="京都府",RIGHT($L561,1)="県"),0,1))</f>
        <v/>
      </c>
      <c r="AM561" s="76" t="str">
        <f>IF(AN561="","",RANK(AN561,$AN$21:$AN$600,1))</f>
        <v/>
      </c>
      <c r="AN561" s="76" t="str">
        <f>IF(V561="","",C561)</f>
        <v/>
      </c>
      <c r="AO561" s="1" t="str">
        <f>IF(AP561="","",RANK(AP561,$AP$21:$AP$600,1))</f>
        <v/>
      </c>
      <c r="AP561" s="76" t="str">
        <f>IF(W561="","",C561)</f>
        <v/>
      </c>
      <c r="AR561" s="76" t="str">
        <f t="shared" ref="AR561" si="779">IF(C561="","",G563)</f>
        <v/>
      </c>
      <c r="AS561" s="76" t="str">
        <f t="shared" ref="AS561" si="780">RIGHT(C561,3)</f>
        <v/>
      </c>
      <c r="AT561" s="76" t="str">
        <f t="shared" ref="AT561" si="781">IF(C561="","",RIGHT("00"&amp;AS561,3))</f>
        <v/>
      </c>
      <c r="AU561" s="76" t="str">
        <f t="shared" ref="AU561" si="782">CONCATENATE(AR561,AT561)</f>
        <v/>
      </c>
    </row>
    <row r="562" spans="2:47">
      <c r="B562" s="125"/>
      <c r="C562" s="165"/>
      <c r="D562" s="170"/>
      <c r="E562" s="175"/>
      <c r="F562" s="171"/>
      <c r="G562" s="213"/>
      <c r="H562" s="214"/>
      <c r="I562" s="215"/>
      <c r="J562" s="170"/>
      <c r="K562" s="171"/>
      <c r="L562" s="170"/>
      <c r="M562" s="175"/>
      <c r="N562" s="171"/>
      <c r="O562" s="48" t="s">
        <v>154</v>
      </c>
      <c r="P562" s="27"/>
      <c r="Q562" s="45"/>
      <c r="R562" s="48" t="str">
        <f t="shared" si="738"/>
        <v/>
      </c>
      <c r="S562" s="45"/>
      <c r="T562" s="48" t="str">
        <f t="shared" si="739"/>
        <v/>
      </c>
      <c r="U562" s="73"/>
      <c r="V562" s="156"/>
      <c r="W562" s="157"/>
      <c r="AC562" s="91"/>
      <c r="AD562" s="1" t="str">
        <f>IF($P562="","0",VLOOKUP($P562,登録データ!$Q$4:$R$19,2,FALSE))</f>
        <v>0</v>
      </c>
      <c r="AE562" s="1" t="str">
        <f t="shared" si="740"/>
        <v>00</v>
      </c>
      <c r="AF562" s="1" t="str">
        <f t="shared" si="741"/>
        <v/>
      </c>
      <c r="AG562" s="1" t="str">
        <f t="shared" si="736"/>
        <v>000000</v>
      </c>
      <c r="AH562" s="1" t="str">
        <f t="shared" si="737"/>
        <v/>
      </c>
      <c r="AI562" s="1" t="str">
        <f t="shared" si="742"/>
        <v/>
      </c>
      <c r="AJ562" s="219"/>
      <c r="AK562" s="219"/>
      <c r="AM562" s="76"/>
      <c r="AN562" s="76"/>
      <c r="AO562" s="76"/>
      <c r="AP562" s="76"/>
      <c r="AR562" s="76"/>
      <c r="AS562" s="76"/>
      <c r="AT562" s="76"/>
      <c r="AU562" s="76"/>
    </row>
    <row r="563" spans="2:47" ht="19.5" thickBot="1">
      <c r="B563" s="210"/>
      <c r="C563" s="166"/>
      <c r="D563" s="172"/>
      <c r="E563" s="176"/>
      <c r="F563" s="173"/>
      <c r="G563" s="216"/>
      <c r="H563" s="217"/>
      <c r="I563" s="218"/>
      <c r="J563" s="172"/>
      <c r="K563" s="173"/>
      <c r="L563" s="172"/>
      <c r="M563" s="176"/>
      <c r="N563" s="173"/>
      <c r="O563" s="9" t="s">
        <v>155</v>
      </c>
      <c r="P563" s="111"/>
      <c r="Q563" s="30"/>
      <c r="R563" s="9" t="str">
        <f t="shared" si="738"/>
        <v/>
      </c>
      <c r="S563" s="30"/>
      <c r="T563" s="9" t="str">
        <f t="shared" si="739"/>
        <v/>
      </c>
      <c r="U563" s="82"/>
      <c r="V563" s="156"/>
      <c r="W563" s="157"/>
      <c r="AC563" s="91"/>
      <c r="AD563" s="1" t="str">
        <f>IF($P563="","0",VLOOKUP($P563,登録データ!$Q$4:$R$19,2,FALSE))</f>
        <v>0</v>
      </c>
      <c r="AE563" s="1" t="str">
        <f t="shared" si="740"/>
        <v>00</v>
      </c>
      <c r="AF563" s="1" t="str">
        <f t="shared" si="741"/>
        <v/>
      </c>
      <c r="AG563" s="1" t="str">
        <f t="shared" si="736"/>
        <v>000000</v>
      </c>
      <c r="AH563" s="1" t="str">
        <f t="shared" si="737"/>
        <v/>
      </c>
      <c r="AI563" s="1" t="str">
        <f t="shared" si="742"/>
        <v/>
      </c>
      <c r="AJ563" s="219"/>
      <c r="AK563" s="219"/>
      <c r="AM563" s="76"/>
      <c r="AN563" s="76"/>
      <c r="AO563" s="76"/>
      <c r="AP563" s="76"/>
      <c r="AR563" s="76"/>
      <c r="AS563" s="76"/>
      <c r="AT563" s="76"/>
      <c r="AU563" s="76"/>
    </row>
    <row r="564" spans="2:47" ht="19.5" thickTop="1">
      <c r="B564" s="209">
        <v>182</v>
      </c>
      <c r="C564" s="164"/>
      <c r="D564" s="168"/>
      <c r="E564" s="174"/>
      <c r="F564" s="169"/>
      <c r="G564" s="168"/>
      <c r="H564" s="174"/>
      <c r="I564" s="169"/>
      <c r="J564" s="168"/>
      <c r="K564" s="169"/>
      <c r="L564" s="168"/>
      <c r="M564" s="174"/>
      <c r="N564" s="169"/>
      <c r="O564" s="20" t="s">
        <v>153</v>
      </c>
      <c r="P564" s="54"/>
      <c r="Q564" s="29"/>
      <c r="R564" s="20" t="str">
        <f t="shared" si="738"/>
        <v/>
      </c>
      <c r="S564" s="29"/>
      <c r="T564" s="20" t="str">
        <f t="shared" si="739"/>
        <v/>
      </c>
      <c r="U564" s="81"/>
      <c r="V564" s="156"/>
      <c r="W564" s="157"/>
      <c r="AC564" s="91"/>
      <c r="AD564" s="1" t="str">
        <f>IF($P564="","0",VLOOKUP($P564,登録データ!$Q$4:$R$19,2,FALSE))</f>
        <v>0</v>
      </c>
      <c r="AE564" s="1" t="str">
        <f t="shared" si="740"/>
        <v>00</v>
      </c>
      <c r="AF564" s="1" t="str">
        <f t="shared" si="741"/>
        <v/>
      </c>
      <c r="AG564" s="1" t="str">
        <f t="shared" si="736"/>
        <v>000000</v>
      </c>
      <c r="AH564" s="1" t="str">
        <f t="shared" si="737"/>
        <v/>
      </c>
      <c r="AI564" s="1" t="str">
        <f t="shared" si="742"/>
        <v/>
      </c>
      <c r="AJ564" s="219" t="str">
        <f>IF($C564="","",IF($C564="@",0,IF(COUNTIF($C$21:$C$620,$C564)=1,0,1)))</f>
        <v/>
      </c>
      <c r="AK564" s="219" t="str">
        <f>IF($L564="","",IF(OR($L564="北海道",$L564="東京都",$L564="大阪府",$L564="京都府",RIGHT($L564,1)="県"),0,1))</f>
        <v/>
      </c>
      <c r="AM564" s="76" t="str">
        <f>IF(AN564="","",RANK(AN564,$AN$21:$AN$600,1))</f>
        <v/>
      </c>
      <c r="AN564" s="76" t="str">
        <f>IF(V564="","",C564)</f>
        <v/>
      </c>
      <c r="AO564" s="1" t="str">
        <f>IF(AP564="","",RANK(AP564,$AP$21:$AP$600,1))</f>
        <v/>
      </c>
      <c r="AP564" s="76" t="str">
        <f>IF(W564="","",C564)</f>
        <v/>
      </c>
      <c r="AR564" s="76" t="str">
        <f t="shared" ref="AR564" si="783">IF(C564="","",G566)</f>
        <v/>
      </c>
      <c r="AS564" s="76" t="str">
        <f t="shared" ref="AS564" si="784">RIGHT(C564,3)</f>
        <v/>
      </c>
      <c r="AT564" s="76" t="str">
        <f t="shared" ref="AT564" si="785">IF(C564="","",RIGHT("00"&amp;AS564,3))</f>
        <v/>
      </c>
      <c r="AU564" s="76" t="str">
        <f t="shared" ref="AU564" si="786">CONCATENATE(AR564,AT564)</f>
        <v/>
      </c>
    </row>
    <row r="565" spans="2:47">
      <c r="B565" s="125"/>
      <c r="C565" s="165"/>
      <c r="D565" s="170"/>
      <c r="E565" s="175"/>
      <c r="F565" s="171"/>
      <c r="G565" s="213"/>
      <c r="H565" s="214"/>
      <c r="I565" s="215"/>
      <c r="J565" s="170"/>
      <c r="K565" s="171"/>
      <c r="L565" s="170"/>
      <c r="M565" s="175"/>
      <c r="N565" s="171"/>
      <c r="O565" s="48" t="s">
        <v>154</v>
      </c>
      <c r="P565" s="27"/>
      <c r="Q565" s="45"/>
      <c r="R565" s="48" t="str">
        <f t="shared" si="738"/>
        <v/>
      </c>
      <c r="S565" s="45"/>
      <c r="T565" s="48" t="str">
        <f t="shared" si="739"/>
        <v/>
      </c>
      <c r="U565" s="73"/>
      <c r="V565" s="156"/>
      <c r="W565" s="157"/>
      <c r="AC565" s="91"/>
      <c r="AD565" s="1" t="str">
        <f>IF($P565="","0",VLOOKUP($P565,登録データ!$Q$4:$R$19,2,FALSE))</f>
        <v>0</v>
      </c>
      <c r="AE565" s="1" t="str">
        <f t="shared" si="740"/>
        <v>00</v>
      </c>
      <c r="AF565" s="1" t="str">
        <f t="shared" si="741"/>
        <v/>
      </c>
      <c r="AG565" s="1" t="str">
        <f t="shared" si="736"/>
        <v>000000</v>
      </c>
      <c r="AH565" s="1" t="str">
        <f t="shared" si="737"/>
        <v/>
      </c>
      <c r="AI565" s="1" t="str">
        <f t="shared" si="742"/>
        <v/>
      </c>
      <c r="AJ565" s="219"/>
      <c r="AK565" s="219"/>
      <c r="AM565" s="76"/>
      <c r="AN565" s="76"/>
      <c r="AO565" s="76"/>
      <c r="AP565" s="76"/>
      <c r="AR565" s="76"/>
      <c r="AS565" s="76"/>
      <c r="AT565" s="76"/>
      <c r="AU565" s="76"/>
    </row>
    <row r="566" spans="2:47" ht="19.5" thickBot="1">
      <c r="B566" s="210"/>
      <c r="C566" s="166"/>
      <c r="D566" s="172"/>
      <c r="E566" s="176"/>
      <c r="F566" s="173"/>
      <c r="G566" s="216"/>
      <c r="H566" s="217"/>
      <c r="I566" s="218"/>
      <c r="J566" s="172"/>
      <c r="K566" s="173"/>
      <c r="L566" s="172"/>
      <c r="M566" s="176"/>
      <c r="N566" s="173"/>
      <c r="O566" s="9" t="s">
        <v>155</v>
      </c>
      <c r="P566" s="111"/>
      <c r="Q566" s="30"/>
      <c r="R566" s="9" t="str">
        <f t="shared" si="738"/>
        <v/>
      </c>
      <c r="S566" s="30"/>
      <c r="T566" s="9" t="str">
        <f t="shared" si="739"/>
        <v/>
      </c>
      <c r="U566" s="82"/>
      <c r="V566" s="156"/>
      <c r="W566" s="157"/>
      <c r="AC566" s="91"/>
      <c r="AD566" s="1" t="str">
        <f>IF($P566="","0",VLOOKUP($P566,登録データ!$Q$4:$R$19,2,FALSE))</f>
        <v>0</v>
      </c>
      <c r="AE566" s="1" t="str">
        <f t="shared" si="740"/>
        <v>00</v>
      </c>
      <c r="AF566" s="1" t="str">
        <f t="shared" si="741"/>
        <v/>
      </c>
      <c r="AG566" s="1" t="str">
        <f t="shared" si="736"/>
        <v>000000</v>
      </c>
      <c r="AH566" s="1" t="str">
        <f t="shared" si="737"/>
        <v/>
      </c>
      <c r="AI566" s="1" t="str">
        <f t="shared" si="742"/>
        <v/>
      </c>
      <c r="AJ566" s="219"/>
      <c r="AK566" s="219"/>
      <c r="AM566" s="76"/>
      <c r="AN566" s="76"/>
      <c r="AO566" s="76"/>
      <c r="AP566" s="76"/>
      <c r="AR566" s="76"/>
      <c r="AS566" s="76"/>
      <c r="AT566" s="76"/>
      <c r="AU566" s="76"/>
    </row>
    <row r="567" spans="2:47" ht="19.5" thickTop="1">
      <c r="B567" s="209">
        <v>183</v>
      </c>
      <c r="C567" s="164"/>
      <c r="D567" s="168"/>
      <c r="E567" s="174"/>
      <c r="F567" s="169"/>
      <c r="G567" s="168"/>
      <c r="H567" s="174"/>
      <c r="I567" s="169"/>
      <c r="J567" s="168"/>
      <c r="K567" s="169"/>
      <c r="L567" s="168"/>
      <c r="M567" s="174"/>
      <c r="N567" s="169"/>
      <c r="O567" s="20" t="s">
        <v>153</v>
      </c>
      <c r="P567" s="54"/>
      <c r="Q567" s="29"/>
      <c r="R567" s="20" t="str">
        <f t="shared" si="738"/>
        <v/>
      </c>
      <c r="S567" s="29"/>
      <c r="T567" s="20" t="str">
        <f t="shared" si="739"/>
        <v/>
      </c>
      <c r="U567" s="81"/>
      <c r="V567" s="156"/>
      <c r="W567" s="157"/>
      <c r="AC567" s="91"/>
      <c r="AD567" s="1" t="str">
        <f>IF($P567="","0",VLOOKUP($P567,登録データ!$Q$4:$R$19,2,FALSE))</f>
        <v>0</v>
      </c>
      <c r="AE567" s="1" t="str">
        <f t="shared" si="740"/>
        <v>00</v>
      </c>
      <c r="AF567" s="1" t="str">
        <f t="shared" si="741"/>
        <v/>
      </c>
      <c r="AG567" s="1" t="str">
        <f t="shared" si="736"/>
        <v>000000</v>
      </c>
      <c r="AH567" s="1" t="str">
        <f t="shared" si="737"/>
        <v/>
      </c>
      <c r="AI567" s="1" t="str">
        <f t="shared" si="742"/>
        <v/>
      </c>
      <c r="AJ567" s="219" t="str">
        <f>IF($C567="","",IF($C567="@",0,IF(COUNTIF($C$21:$C$620,$C567)=1,0,1)))</f>
        <v/>
      </c>
      <c r="AK567" s="219" t="str">
        <f>IF($L567="","",IF(OR($L567="北海道",$L567="東京都",$L567="大阪府",$L567="京都府",RIGHT($L567,1)="県"),0,1))</f>
        <v/>
      </c>
      <c r="AM567" s="76" t="str">
        <f>IF(AN567="","",RANK(AN567,$AN$21:$AN$600,1))</f>
        <v/>
      </c>
      <c r="AN567" s="76" t="str">
        <f>IF(V567="","",C567)</f>
        <v/>
      </c>
      <c r="AO567" s="1" t="str">
        <f>IF(AP567="","",RANK(AP567,$AP$21:$AP$600,1))</f>
        <v/>
      </c>
      <c r="AP567" s="76" t="str">
        <f>IF(W567="","",C567)</f>
        <v/>
      </c>
      <c r="AR567" s="76" t="str">
        <f t="shared" ref="AR567" si="787">IF(C567="","",G569)</f>
        <v/>
      </c>
      <c r="AS567" s="76" t="str">
        <f t="shared" ref="AS567" si="788">RIGHT(C567,3)</f>
        <v/>
      </c>
      <c r="AT567" s="76" t="str">
        <f t="shared" ref="AT567" si="789">IF(C567="","",RIGHT("00"&amp;AS567,3))</f>
        <v/>
      </c>
      <c r="AU567" s="76" t="str">
        <f t="shared" ref="AU567" si="790">CONCATENATE(AR567,AT567)</f>
        <v/>
      </c>
    </row>
    <row r="568" spans="2:47">
      <c r="B568" s="125"/>
      <c r="C568" s="165"/>
      <c r="D568" s="170"/>
      <c r="E568" s="175"/>
      <c r="F568" s="171"/>
      <c r="G568" s="213"/>
      <c r="H568" s="214"/>
      <c r="I568" s="215"/>
      <c r="J568" s="170"/>
      <c r="K568" s="171"/>
      <c r="L568" s="170"/>
      <c r="M568" s="175"/>
      <c r="N568" s="171"/>
      <c r="O568" s="48" t="s">
        <v>154</v>
      </c>
      <c r="P568" s="27"/>
      <c r="Q568" s="45"/>
      <c r="R568" s="48" t="str">
        <f t="shared" si="738"/>
        <v/>
      </c>
      <c r="S568" s="45"/>
      <c r="T568" s="48" t="str">
        <f t="shared" si="739"/>
        <v/>
      </c>
      <c r="U568" s="73"/>
      <c r="V568" s="156"/>
      <c r="W568" s="157"/>
      <c r="AC568" s="91"/>
      <c r="AD568" s="1" t="str">
        <f>IF($P568="","0",VLOOKUP($P568,登録データ!$Q$4:$R$19,2,FALSE))</f>
        <v>0</v>
      </c>
      <c r="AE568" s="1" t="str">
        <f t="shared" si="740"/>
        <v>00</v>
      </c>
      <c r="AF568" s="1" t="str">
        <f t="shared" si="741"/>
        <v/>
      </c>
      <c r="AG568" s="1" t="str">
        <f t="shared" si="736"/>
        <v>000000</v>
      </c>
      <c r="AH568" s="1" t="str">
        <f t="shared" si="737"/>
        <v/>
      </c>
      <c r="AI568" s="1" t="str">
        <f t="shared" si="742"/>
        <v/>
      </c>
      <c r="AJ568" s="219"/>
      <c r="AK568" s="219"/>
      <c r="AM568" s="76"/>
      <c r="AN568" s="76"/>
      <c r="AO568" s="76"/>
      <c r="AP568" s="76"/>
      <c r="AR568" s="76"/>
      <c r="AS568" s="76"/>
      <c r="AT568" s="76"/>
      <c r="AU568" s="76"/>
    </row>
    <row r="569" spans="2:47" ht="19.5" thickBot="1">
      <c r="B569" s="210"/>
      <c r="C569" s="166"/>
      <c r="D569" s="172"/>
      <c r="E569" s="176"/>
      <c r="F569" s="173"/>
      <c r="G569" s="216"/>
      <c r="H569" s="217"/>
      <c r="I569" s="218"/>
      <c r="J569" s="172"/>
      <c r="K569" s="173"/>
      <c r="L569" s="172"/>
      <c r="M569" s="176"/>
      <c r="N569" s="173"/>
      <c r="O569" s="9" t="s">
        <v>155</v>
      </c>
      <c r="P569" s="111"/>
      <c r="Q569" s="30"/>
      <c r="R569" s="9" t="str">
        <f t="shared" si="738"/>
        <v/>
      </c>
      <c r="S569" s="30"/>
      <c r="T569" s="9" t="str">
        <f t="shared" si="739"/>
        <v/>
      </c>
      <c r="U569" s="82"/>
      <c r="V569" s="156"/>
      <c r="W569" s="157"/>
      <c r="AC569" s="91"/>
      <c r="AD569" s="1" t="str">
        <f>IF($P569="","0",VLOOKUP($P569,登録データ!$Q$4:$R$19,2,FALSE))</f>
        <v>0</v>
      </c>
      <c r="AE569" s="1" t="str">
        <f t="shared" si="740"/>
        <v>00</v>
      </c>
      <c r="AF569" s="1" t="str">
        <f t="shared" si="741"/>
        <v/>
      </c>
      <c r="AG569" s="1" t="str">
        <f t="shared" si="736"/>
        <v>000000</v>
      </c>
      <c r="AH569" s="1" t="str">
        <f t="shared" si="737"/>
        <v/>
      </c>
      <c r="AI569" s="1" t="str">
        <f t="shared" si="742"/>
        <v/>
      </c>
      <c r="AJ569" s="219"/>
      <c r="AK569" s="219"/>
      <c r="AM569" s="76"/>
      <c r="AN569" s="76"/>
      <c r="AO569" s="76"/>
      <c r="AP569" s="76"/>
      <c r="AR569" s="76"/>
      <c r="AS569" s="76"/>
      <c r="AT569" s="76"/>
      <c r="AU569" s="76"/>
    </row>
    <row r="570" spans="2:47" ht="19.5" thickTop="1">
      <c r="B570" s="209">
        <v>184</v>
      </c>
      <c r="C570" s="164"/>
      <c r="D570" s="168"/>
      <c r="E570" s="174"/>
      <c r="F570" s="169"/>
      <c r="G570" s="168"/>
      <c r="H570" s="174"/>
      <c r="I570" s="169"/>
      <c r="J570" s="168"/>
      <c r="K570" s="169"/>
      <c r="L570" s="168"/>
      <c r="M570" s="174"/>
      <c r="N570" s="169"/>
      <c r="O570" s="20" t="s">
        <v>153</v>
      </c>
      <c r="P570" s="54"/>
      <c r="Q570" s="29"/>
      <c r="R570" s="20" t="str">
        <f t="shared" si="738"/>
        <v/>
      </c>
      <c r="S570" s="29"/>
      <c r="T570" s="20" t="str">
        <f t="shared" si="739"/>
        <v/>
      </c>
      <c r="U570" s="81"/>
      <c r="V570" s="156"/>
      <c r="W570" s="157"/>
      <c r="AC570" s="91"/>
      <c r="AD570" s="1" t="str">
        <f>IF($P570="","0",VLOOKUP($P570,登録データ!$Q$4:$R$19,2,FALSE))</f>
        <v>0</v>
      </c>
      <c r="AE570" s="1" t="str">
        <f t="shared" si="740"/>
        <v>00</v>
      </c>
      <c r="AF570" s="1" t="str">
        <f t="shared" si="741"/>
        <v/>
      </c>
      <c r="AG570" s="1" t="str">
        <f t="shared" si="736"/>
        <v>000000</v>
      </c>
      <c r="AH570" s="1" t="str">
        <f t="shared" si="737"/>
        <v/>
      </c>
      <c r="AI570" s="1" t="str">
        <f t="shared" si="742"/>
        <v/>
      </c>
      <c r="AJ570" s="219" t="str">
        <f>IF($C570="","",IF($C570="@",0,IF(COUNTIF($C$21:$C$620,$C570)=1,0,1)))</f>
        <v/>
      </c>
      <c r="AK570" s="219" t="str">
        <f>IF($L570="","",IF(OR($L570="北海道",$L570="東京都",$L570="大阪府",$L570="京都府",RIGHT($L570,1)="県"),0,1))</f>
        <v/>
      </c>
      <c r="AM570" s="76" t="str">
        <f>IF(AN570="","",RANK(AN570,$AN$21:$AN$600,1))</f>
        <v/>
      </c>
      <c r="AN570" s="76" t="str">
        <f>IF(V570="","",C570)</f>
        <v/>
      </c>
      <c r="AO570" s="1" t="str">
        <f>IF(AP570="","",RANK(AP570,$AP$21:$AP$600,1))</f>
        <v/>
      </c>
      <c r="AP570" s="76" t="str">
        <f>IF(W570="","",C570)</f>
        <v/>
      </c>
      <c r="AR570" s="76" t="str">
        <f t="shared" ref="AR570" si="791">IF(C570="","",G572)</f>
        <v/>
      </c>
      <c r="AS570" s="76" t="str">
        <f t="shared" ref="AS570" si="792">RIGHT(C570,3)</f>
        <v/>
      </c>
      <c r="AT570" s="76" t="str">
        <f t="shared" ref="AT570" si="793">IF(C570="","",RIGHT("00"&amp;AS570,3))</f>
        <v/>
      </c>
      <c r="AU570" s="76" t="str">
        <f t="shared" ref="AU570" si="794">CONCATENATE(AR570,AT570)</f>
        <v/>
      </c>
    </row>
    <row r="571" spans="2:47">
      <c r="B571" s="125"/>
      <c r="C571" s="165"/>
      <c r="D571" s="170"/>
      <c r="E571" s="175"/>
      <c r="F571" s="171"/>
      <c r="G571" s="213"/>
      <c r="H571" s="214"/>
      <c r="I571" s="215"/>
      <c r="J571" s="170"/>
      <c r="K571" s="171"/>
      <c r="L571" s="170"/>
      <c r="M571" s="175"/>
      <c r="N571" s="171"/>
      <c r="O571" s="48" t="s">
        <v>154</v>
      </c>
      <c r="P571" s="27"/>
      <c r="Q571" s="45"/>
      <c r="R571" s="48" t="str">
        <f t="shared" si="738"/>
        <v/>
      </c>
      <c r="S571" s="45"/>
      <c r="T571" s="48" t="str">
        <f t="shared" si="739"/>
        <v/>
      </c>
      <c r="U571" s="73"/>
      <c r="V571" s="156"/>
      <c r="W571" s="157"/>
      <c r="AC571" s="91"/>
      <c r="AD571" s="1" t="str">
        <f>IF($P571="","0",VLOOKUP($P571,登録データ!$Q$4:$R$19,2,FALSE))</f>
        <v>0</v>
      </c>
      <c r="AE571" s="1" t="str">
        <f t="shared" si="740"/>
        <v>00</v>
      </c>
      <c r="AF571" s="1" t="str">
        <f t="shared" si="741"/>
        <v/>
      </c>
      <c r="AG571" s="1" t="str">
        <f t="shared" si="736"/>
        <v>000000</v>
      </c>
      <c r="AH571" s="1" t="str">
        <f t="shared" si="737"/>
        <v/>
      </c>
      <c r="AI571" s="1" t="str">
        <f t="shared" si="742"/>
        <v/>
      </c>
      <c r="AJ571" s="219"/>
      <c r="AK571" s="219"/>
      <c r="AM571" s="76"/>
      <c r="AN571" s="76"/>
      <c r="AO571" s="76"/>
      <c r="AP571" s="76"/>
      <c r="AR571" s="76"/>
      <c r="AS571" s="76"/>
      <c r="AT571" s="76"/>
      <c r="AU571" s="76"/>
    </row>
    <row r="572" spans="2:47" ht="19.5" thickBot="1">
      <c r="B572" s="210"/>
      <c r="C572" s="166"/>
      <c r="D572" s="172"/>
      <c r="E572" s="176"/>
      <c r="F572" s="173"/>
      <c r="G572" s="216"/>
      <c r="H572" s="217"/>
      <c r="I572" s="218"/>
      <c r="J572" s="172"/>
      <c r="K572" s="173"/>
      <c r="L572" s="172"/>
      <c r="M572" s="176"/>
      <c r="N572" s="173"/>
      <c r="O572" s="9" t="s">
        <v>155</v>
      </c>
      <c r="P572" s="111"/>
      <c r="Q572" s="30"/>
      <c r="R572" s="9" t="str">
        <f t="shared" si="738"/>
        <v/>
      </c>
      <c r="S572" s="30"/>
      <c r="T572" s="9" t="str">
        <f t="shared" si="739"/>
        <v/>
      </c>
      <c r="U572" s="82"/>
      <c r="V572" s="156"/>
      <c r="W572" s="157"/>
      <c r="AC572" s="91"/>
      <c r="AD572" s="1" t="str">
        <f>IF($P572="","0",VLOOKUP($P572,登録データ!$Q$4:$R$19,2,FALSE))</f>
        <v>0</v>
      </c>
      <c r="AE572" s="1" t="str">
        <f t="shared" si="740"/>
        <v>00</v>
      </c>
      <c r="AF572" s="1" t="str">
        <f t="shared" si="741"/>
        <v/>
      </c>
      <c r="AG572" s="1" t="str">
        <f t="shared" si="736"/>
        <v>000000</v>
      </c>
      <c r="AH572" s="1" t="str">
        <f t="shared" si="737"/>
        <v/>
      </c>
      <c r="AI572" s="1" t="str">
        <f t="shared" si="742"/>
        <v/>
      </c>
      <c r="AJ572" s="219"/>
      <c r="AK572" s="219"/>
      <c r="AM572" s="76"/>
      <c r="AN572" s="76"/>
      <c r="AO572" s="76"/>
      <c r="AP572" s="76"/>
      <c r="AR572" s="76"/>
      <c r="AS572" s="76"/>
      <c r="AT572" s="76"/>
      <c r="AU572" s="76"/>
    </row>
    <row r="573" spans="2:47" ht="19.5" thickTop="1">
      <c r="B573" s="209">
        <v>185</v>
      </c>
      <c r="C573" s="164"/>
      <c r="D573" s="168"/>
      <c r="E573" s="174"/>
      <c r="F573" s="169"/>
      <c r="G573" s="168"/>
      <c r="H573" s="174"/>
      <c r="I573" s="169"/>
      <c r="J573" s="168"/>
      <c r="K573" s="169"/>
      <c r="L573" s="168"/>
      <c r="M573" s="174"/>
      <c r="N573" s="169"/>
      <c r="O573" s="20" t="s">
        <v>153</v>
      </c>
      <c r="P573" s="54"/>
      <c r="Q573" s="29"/>
      <c r="R573" s="20" t="str">
        <f t="shared" si="738"/>
        <v/>
      </c>
      <c r="S573" s="29"/>
      <c r="T573" s="20" t="str">
        <f t="shared" si="739"/>
        <v/>
      </c>
      <c r="U573" s="81"/>
      <c r="V573" s="156"/>
      <c r="W573" s="157"/>
      <c r="AC573" s="91"/>
      <c r="AD573" s="1" t="str">
        <f>IF($P573="","0",VLOOKUP($P573,登録データ!$Q$4:$R$19,2,FALSE))</f>
        <v>0</v>
      </c>
      <c r="AE573" s="1" t="str">
        <f t="shared" si="740"/>
        <v>00</v>
      </c>
      <c r="AF573" s="1" t="str">
        <f t="shared" si="741"/>
        <v/>
      </c>
      <c r="AG573" s="1" t="str">
        <f t="shared" si="736"/>
        <v>000000</v>
      </c>
      <c r="AH573" s="1" t="str">
        <f t="shared" si="737"/>
        <v/>
      </c>
      <c r="AI573" s="1" t="str">
        <f t="shared" si="742"/>
        <v/>
      </c>
      <c r="AJ573" s="219" t="str">
        <f>IF($C573="","",IF($C573="@",0,IF(COUNTIF($C$21:$C$620,$C573)=1,0,1)))</f>
        <v/>
      </c>
      <c r="AK573" s="219" t="str">
        <f>IF($L573="","",IF(OR($L573="北海道",$L573="東京都",$L573="大阪府",$L573="京都府",RIGHT($L573,1)="県"),0,1))</f>
        <v/>
      </c>
      <c r="AM573" s="76" t="str">
        <f>IF(AN573="","",RANK(AN573,$AN$21:$AN$600,1))</f>
        <v/>
      </c>
      <c r="AN573" s="76" t="str">
        <f>IF(V573="","",C573)</f>
        <v/>
      </c>
      <c r="AO573" s="1" t="str">
        <f>IF(AP573="","",RANK(AP573,$AP$21:$AP$600,1))</f>
        <v/>
      </c>
      <c r="AP573" s="76" t="str">
        <f>IF(W573="","",C573)</f>
        <v/>
      </c>
      <c r="AR573" s="76" t="str">
        <f t="shared" ref="AR573" si="795">IF(C573="","",G575)</f>
        <v/>
      </c>
      <c r="AS573" s="76" t="str">
        <f t="shared" ref="AS573" si="796">RIGHT(C573,3)</f>
        <v/>
      </c>
      <c r="AT573" s="76" t="str">
        <f t="shared" ref="AT573" si="797">IF(C573="","",RIGHT("00"&amp;AS573,3))</f>
        <v/>
      </c>
      <c r="AU573" s="76" t="str">
        <f t="shared" ref="AU573" si="798">CONCATENATE(AR573,AT573)</f>
        <v/>
      </c>
    </row>
    <row r="574" spans="2:47">
      <c r="B574" s="125"/>
      <c r="C574" s="165"/>
      <c r="D574" s="170"/>
      <c r="E574" s="175"/>
      <c r="F574" s="171"/>
      <c r="G574" s="213"/>
      <c r="H574" s="214"/>
      <c r="I574" s="215"/>
      <c r="J574" s="170"/>
      <c r="K574" s="171"/>
      <c r="L574" s="170"/>
      <c r="M574" s="175"/>
      <c r="N574" s="171"/>
      <c r="O574" s="48" t="s">
        <v>154</v>
      </c>
      <c r="P574" s="27"/>
      <c r="Q574" s="45"/>
      <c r="R574" s="48" t="str">
        <f t="shared" si="738"/>
        <v/>
      </c>
      <c r="S574" s="45"/>
      <c r="T574" s="48" t="str">
        <f t="shared" si="739"/>
        <v/>
      </c>
      <c r="U574" s="73"/>
      <c r="V574" s="156"/>
      <c r="W574" s="157"/>
      <c r="AC574" s="91"/>
      <c r="AD574" s="1" t="str">
        <f>IF($P574="","0",VLOOKUP($P574,登録データ!$Q$4:$R$19,2,FALSE))</f>
        <v>0</v>
      </c>
      <c r="AE574" s="1" t="str">
        <f t="shared" si="740"/>
        <v>00</v>
      </c>
      <c r="AF574" s="1" t="str">
        <f t="shared" si="741"/>
        <v/>
      </c>
      <c r="AG574" s="1" t="str">
        <f t="shared" si="736"/>
        <v>000000</v>
      </c>
      <c r="AH574" s="1" t="str">
        <f t="shared" si="737"/>
        <v/>
      </c>
      <c r="AI574" s="1" t="str">
        <f t="shared" si="742"/>
        <v/>
      </c>
      <c r="AJ574" s="219"/>
      <c r="AK574" s="219"/>
      <c r="AM574" s="76"/>
      <c r="AN574" s="76"/>
      <c r="AO574" s="76"/>
      <c r="AP574" s="76"/>
      <c r="AR574" s="76"/>
      <c r="AS574" s="76"/>
      <c r="AT574" s="76"/>
      <c r="AU574" s="76"/>
    </row>
    <row r="575" spans="2:47" ht="19.5" thickBot="1">
      <c r="B575" s="210"/>
      <c r="C575" s="166"/>
      <c r="D575" s="172"/>
      <c r="E575" s="176"/>
      <c r="F575" s="173"/>
      <c r="G575" s="216"/>
      <c r="H575" s="217"/>
      <c r="I575" s="218"/>
      <c r="J575" s="172"/>
      <c r="K575" s="173"/>
      <c r="L575" s="172"/>
      <c r="M575" s="176"/>
      <c r="N575" s="173"/>
      <c r="O575" s="9" t="s">
        <v>155</v>
      </c>
      <c r="P575" s="111"/>
      <c r="Q575" s="30"/>
      <c r="R575" s="9" t="str">
        <f t="shared" si="738"/>
        <v/>
      </c>
      <c r="S575" s="30"/>
      <c r="T575" s="9" t="str">
        <f t="shared" si="739"/>
        <v/>
      </c>
      <c r="U575" s="82"/>
      <c r="V575" s="156"/>
      <c r="W575" s="157"/>
      <c r="AC575" s="91"/>
      <c r="AD575" s="1" t="str">
        <f>IF($P575="","0",VLOOKUP($P575,登録データ!$Q$4:$R$19,2,FALSE))</f>
        <v>0</v>
      </c>
      <c r="AE575" s="1" t="str">
        <f t="shared" si="740"/>
        <v>00</v>
      </c>
      <c r="AF575" s="1" t="str">
        <f t="shared" si="741"/>
        <v/>
      </c>
      <c r="AG575" s="1" t="str">
        <f t="shared" si="736"/>
        <v>000000</v>
      </c>
      <c r="AH575" s="1" t="str">
        <f t="shared" si="737"/>
        <v/>
      </c>
      <c r="AI575" s="1" t="str">
        <f t="shared" si="742"/>
        <v/>
      </c>
      <c r="AJ575" s="219"/>
      <c r="AK575" s="219"/>
      <c r="AM575" s="76"/>
      <c r="AN575" s="76"/>
      <c r="AO575" s="76"/>
      <c r="AP575" s="76"/>
      <c r="AR575" s="76"/>
      <c r="AS575" s="76"/>
      <c r="AT575" s="76"/>
      <c r="AU575" s="76"/>
    </row>
    <row r="576" spans="2:47" ht="19.5" thickTop="1">
      <c r="B576" s="209">
        <v>186</v>
      </c>
      <c r="C576" s="164"/>
      <c r="D576" s="168"/>
      <c r="E576" s="174"/>
      <c r="F576" s="169"/>
      <c r="G576" s="168"/>
      <c r="H576" s="174"/>
      <c r="I576" s="169"/>
      <c r="J576" s="168"/>
      <c r="K576" s="169"/>
      <c r="L576" s="168"/>
      <c r="M576" s="174"/>
      <c r="N576" s="169"/>
      <c r="O576" s="20" t="s">
        <v>153</v>
      </c>
      <c r="P576" s="54"/>
      <c r="Q576" s="29"/>
      <c r="R576" s="20" t="str">
        <f t="shared" si="738"/>
        <v/>
      </c>
      <c r="S576" s="29"/>
      <c r="T576" s="20" t="str">
        <f t="shared" si="739"/>
        <v/>
      </c>
      <c r="U576" s="81"/>
      <c r="V576" s="156"/>
      <c r="W576" s="157"/>
      <c r="AC576" s="91"/>
      <c r="AD576" s="1" t="str">
        <f>IF($P576="","0",VLOOKUP($P576,登録データ!$Q$4:$R$19,2,FALSE))</f>
        <v>0</v>
      </c>
      <c r="AE576" s="1" t="str">
        <f t="shared" si="740"/>
        <v>00</v>
      </c>
      <c r="AF576" s="1" t="str">
        <f t="shared" si="741"/>
        <v/>
      </c>
      <c r="AG576" s="1" t="str">
        <f t="shared" si="736"/>
        <v>000000</v>
      </c>
      <c r="AH576" s="1" t="str">
        <f t="shared" si="737"/>
        <v/>
      </c>
      <c r="AI576" s="1" t="str">
        <f t="shared" si="742"/>
        <v/>
      </c>
      <c r="AJ576" s="219" t="str">
        <f>IF($C576="","",IF($C576="@",0,IF(COUNTIF($C$21:$C$620,$C576)=1,0,1)))</f>
        <v/>
      </c>
      <c r="AK576" s="219" t="str">
        <f>IF($L576="","",IF(OR($L576="北海道",$L576="東京都",$L576="大阪府",$L576="京都府",RIGHT($L576,1)="県"),0,1))</f>
        <v/>
      </c>
      <c r="AM576" s="76" t="str">
        <f>IF(AN576="","",RANK(AN576,$AN$21:$AN$600,1))</f>
        <v/>
      </c>
      <c r="AN576" s="76" t="str">
        <f>IF(V576="","",C576)</f>
        <v/>
      </c>
      <c r="AO576" s="1" t="str">
        <f>IF(AP576="","",RANK(AP576,$AP$21:$AP$600,1))</f>
        <v/>
      </c>
      <c r="AP576" s="76" t="str">
        <f>IF(W576="","",C576)</f>
        <v/>
      </c>
      <c r="AR576" s="76" t="str">
        <f t="shared" ref="AR576" si="799">IF(C576="","",G578)</f>
        <v/>
      </c>
      <c r="AS576" s="76" t="str">
        <f t="shared" ref="AS576" si="800">RIGHT(C576,3)</f>
        <v/>
      </c>
      <c r="AT576" s="76" t="str">
        <f t="shared" ref="AT576" si="801">IF(C576="","",RIGHT("00"&amp;AS576,3))</f>
        <v/>
      </c>
      <c r="AU576" s="76" t="str">
        <f t="shared" ref="AU576" si="802">CONCATENATE(AR576,AT576)</f>
        <v/>
      </c>
    </row>
    <row r="577" spans="2:47">
      <c r="B577" s="125"/>
      <c r="C577" s="165"/>
      <c r="D577" s="170"/>
      <c r="E577" s="175"/>
      <c r="F577" s="171"/>
      <c r="G577" s="213"/>
      <c r="H577" s="214"/>
      <c r="I577" s="215"/>
      <c r="J577" s="170"/>
      <c r="K577" s="171"/>
      <c r="L577" s="170"/>
      <c r="M577" s="175"/>
      <c r="N577" s="171"/>
      <c r="O577" s="48" t="s">
        <v>154</v>
      </c>
      <c r="P577" s="27"/>
      <c r="Q577" s="45"/>
      <c r="R577" s="48" t="str">
        <f t="shared" si="738"/>
        <v/>
      </c>
      <c r="S577" s="45"/>
      <c r="T577" s="48" t="str">
        <f t="shared" si="739"/>
        <v/>
      </c>
      <c r="U577" s="73"/>
      <c r="V577" s="156"/>
      <c r="W577" s="157"/>
      <c r="AC577" s="91"/>
      <c r="AD577" s="1" t="str">
        <f>IF($P577="","0",VLOOKUP($P577,登録データ!$Q$4:$R$19,2,FALSE))</f>
        <v>0</v>
      </c>
      <c r="AE577" s="1" t="str">
        <f t="shared" si="740"/>
        <v>00</v>
      </c>
      <c r="AF577" s="1" t="str">
        <f t="shared" si="741"/>
        <v/>
      </c>
      <c r="AG577" s="1" t="str">
        <f t="shared" si="736"/>
        <v>000000</v>
      </c>
      <c r="AH577" s="1" t="str">
        <f t="shared" si="737"/>
        <v/>
      </c>
      <c r="AI577" s="1" t="str">
        <f t="shared" si="742"/>
        <v/>
      </c>
      <c r="AJ577" s="219"/>
      <c r="AK577" s="219"/>
      <c r="AM577" s="76"/>
      <c r="AN577" s="76"/>
      <c r="AO577" s="76"/>
      <c r="AP577" s="76"/>
      <c r="AR577" s="76"/>
      <c r="AS577" s="76"/>
      <c r="AT577" s="76"/>
      <c r="AU577" s="76"/>
    </row>
    <row r="578" spans="2:47" ht="19.5" thickBot="1">
      <c r="B578" s="210"/>
      <c r="C578" s="166"/>
      <c r="D578" s="172"/>
      <c r="E578" s="176"/>
      <c r="F578" s="173"/>
      <c r="G578" s="216"/>
      <c r="H578" s="217"/>
      <c r="I578" s="218"/>
      <c r="J578" s="172"/>
      <c r="K578" s="173"/>
      <c r="L578" s="172"/>
      <c r="M578" s="176"/>
      <c r="N578" s="173"/>
      <c r="O578" s="9" t="s">
        <v>155</v>
      </c>
      <c r="P578" s="111"/>
      <c r="Q578" s="30"/>
      <c r="R578" s="9" t="str">
        <f t="shared" si="738"/>
        <v/>
      </c>
      <c r="S578" s="30"/>
      <c r="T578" s="9" t="str">
        <f t="shared" si="739"/>
        <v/>
      </c>
      <c r="U578" s="82"/>
      <c r="V578" s="156"/>
      <c r="W578" s="157"/>
      <c r="AC578" s="91"/>
      <c r="AD578" s="1" t="str">
        <f>IF($P578="","0",VLOOKUP($P578,登録データ!$Q$4:$R$19,2,FALSE))</f>
        <v>0</v>
      </c>
      <c r="AE578" s="1" t="str">
        <f t="shared" si="740"/>
        <v>00</v>
      </c>
      <c r="AF578" s="1" t="str">
        <f t="shared" si="741"/>
        <v/>
      </c>
      <c r="AG578" s="1" t="str">
        <f t="shared" si="736"/>
        <v>000000</v>
      </c>
      <c r="AH578" s="1" t="str">
        <f t="shared" si="737"/>
        <v/>
      </c>
      <c r="AI578" s="1" t="str">
        <f t="shared" si="742"/>
        <v/>
      </c>
      <c r="AJ578" s="219"/>
      <c r="AK578" s="219"/>
      <c r="AM578" s="76"/>
      <c r="AN578" s="76"/>
      <c r="AO578" s="76"/>
      <c r="AP578" s="76"/>
      <c r="AR578" s="76"/>
      <c r="AS578" s="76"/>
      <c r="AT578" s="76"/>
      <c r="AU578" s="76"/>
    </row>
    <row r="579" spans="2:47" ht="19.5" thickTop="1">
      <c r="B579" s="209">
        <v>187</v>
      </c>
      <c r="C579" s="164"/>
      <c r="D579" s="168"/>
      <c r="E579" s="174"/>
      <c r="F579" s="169"/>
      <c r="G579" s="168"/>
      <c r="H579" s="174"/>
      <c r="I579" s="169"/>
      <c r="J579" s="168"/>
      <c r="K579" s="169"/>
      <c r="L579" s="168"/>
      <c r="M579" s="174"/>
      <c r="N579" s="169"/>
      <c r="O579" s="20" t="s">
        <v>153</v>
      </c>
      <c r="P579" s="54"/>
      <c r="Q579" s="29"/>
      <c r="R579" s="20" t="str">
        <f t="shared" si="738"/>
        <v/>
      </c>
      <c r="S579" s="29"/>
      <c r="T579" s="20" t="str">
        <f t="shared" si="739"/>
        <v/>
      </c>
      <c r="U579" s="81"/>
      <c r="V579" s="156"/>
      <c r="W579" s="157"/>
      <c r="AC579" s="91"/>
      <c r="AD579" s="1" t="str">
        <f>IF($P579="","0",VLOOKUP($P579,登録データ!$Q$4:$R$19,2,FALSE))</f>
        <v>0</v>
      </c>
      <c r="AE579" s="1" t="str">
        <f t="shared" si="740"/>
        <v>00</v>
      </c>
      <c r="AF579" s="1" t="str">
        <f t="shared" si="741"/>
        <v/>
      </c>
      <c r="AG579" s="1" t="str">
        <f t="shared" si="736"/>
        <v>000000</v>
      </c>
      <c r="AH579" s="1" t="str">
        <f t="shared" si="737"/>
        <v/>
      </c>
      <c r="AI579" s="1" t="str">
        <f t="shared" si="742"/>
        <v/>
      </c>
      <c r="AJ579" s="219" t="str">
        <f>IF($C579="","",IF($C579="@",0,IF(COUNTIF($C$21:$C$620,$C579)=1,0,1)))</f>
        <v/>
      </c>
      <c r="AK579" s="219" t="str">
        <f>IF($L579="","",IF(OR($L579="北海道",$L579="東京都",$L579="大阪府",$L579="京都府",RIGHT($L579,1)="県"),0,1))</f>
        <v/>
      </c>
      <c r="AM579" s="76" t="str">
        <f>IF(AN579="","",RANK(AN579,$AN$21:$AN$600,1))</f>
        <v/>
      </c>
      <c r="AN579" s="76" t="str">
        <f>IF(V579="","",C579)</f>
        <v/>
      </c>
      <c r="AO579" s="1" t="str">
        <f>IF(AP579="","",RANK(AP579,$AP$21:$AP$600,1))</f>
        <v/>
      </c>
      <c r="AP579" s="76" t="str">
        <f>IF(W579="","",C579)</f>
        <v/>
      </c>
      <c r="AR579" s="76" t="str">
        <f t="shared" ref="AR579" si="803">IF(C579="","",G581)</f>
        <v/>
      </c>
      <c r="AS579" s="76" t="str">
        <f t="shared" ref="AS579" si="804">RIGHT(C579,3)</f>
        <v/>
      </c>
      <c r="AT579" s="76" t="str">
        <f t="shared" ref="AT579" si="805">IF(C579="","",RIGHT("00"&amp;AS579,3))</f>
        <v/>
      </c>
      <c r="AU579" s="76" t="str">
        <f t="shared" ref="AU579" si="806">CONCATENATE(AR579,AT579)</f>
        <v/>
      </c>
    </row>
    <row r="580" spans="2:47">
      <c r="B580" s="125"/>
      <c r="C580" s="165"/>
      <c r="D580" s="170"/>
      <c r="E580" s="175"/>
      <c r="F580" s="171"/>
      <c r="G580" s="213"/>
      <c r="H580" s="214"/>
      <c r="I580" s="215"/>
      <c r="J580" s="170"/>
      <c r="K580" s="171"/>
      <c r="L580" s="170"/>
      <c r="M580" s="175"/>
      <c r="N580" s="171"/>
      <c r="O580" s="48" t="s">
        <v>154</v>
      </c>
      <c r="P580" s="27"/>
      <c r="Q580" s="45"/>
      <c r="R580" s="48" t="str">
        <f t="shared" si="738"/>
        <v/>
      </c>
      <c r="S580" s="45"/>
      <c r="T580" s="48" t="str">
        <f t="shared" si="739"/>
        <v/>
      </c>
      <c r="U580" s="73"/>
      <c r="V580" s="156"/>
      <c r="W580" s="157"/>
      <c r="AC580" s="91"/>
      <c r="AD580" s="1" t="str">
        <f>IF($P580="","0",VLOOKUP($P580,登録データ!$Q$4:$R$19,2,FALSE))</f>
        <v>0</v>
      </c>
      <c r="AE580" s="1" t="str">
        <f t="shared" si="740"/>
        <v>00</v>
      </c>
      <c r="AF580" s="1" t="str">
        <f t="shared" si="741"/>
        <v/>
      </c>
      <c r="AG580" s="1" t="str">
        <f t="shared" si="736"/>
        <v>000000</v>
      </c>
      <c r="AH580" s="1" t="str">
        <f t="shared" si="737"/>
        <v/>
      </c>
      <c r="AI580" s="1" t="str">
        <f t="shared" si="742"/>
        <v/>
      </c>
      <c r="AJ580" s="219"/>
      <c r="AK580" s="219"/>
      <c r="AM580" s="76"/>
      <c r="AN580" s="76"/>
      <c r="AO580" s="76"/>
      <c r="AP580" s="76"/>
      <c r="AR580" s="76"/>
      <c r="AS580" s="76"/>
      <c r="AT580" s="76"/>
      <c r="AU580" s="76"/>
    </row>
    <row r="581" spans="2:47" ht="19.5" thickBot="1">
      <c r="B581" s="210"/>
      <c r="C581" s="166"/>
      <c r="D581" s="172"/>
      <c r="E581" s="176"/>
      <c r="F581" s="173"/>
      <c r="G581" s="216"/>
      <c r="H581" s="217"/>
      <c r="I581" s="218"/>
      <c r="J581" s="172"/>
      <c r="K581" s="173"/>
      <c r="L581" s="172"/>
      <c r="M581" s="176"/>
      <c r="N581" s="173"/>
      <c r="O581" s="9" t="s">
        <v>155</v>
      </c>
      <c r="P581" s="111"/>
      <c r="Q581" s="30"/>
      <c r="R581" s="9" t="str">
        <f t="shared" si="738"/>
        <v/>
      </c>
      <c r="S581" s="30"/>
      <c r="T581" s="9" t="str">
        <f t="shared" si="739"/>
        <v/>
      </c>
      <c r="U581" s="82"/>
      <c r="V581" s="156"/>
      <c r="W581" s="157"/>
      <c r="AC581" s="91"/>
      <c r="AD581" s="1" t="str">
        <f>IF($P581="","0",VLOOKUP($P581,登録データ!$Q$4:$R$19,2,FALSE))</f>
        <v>0</v>
      </c>
      <c r="AE581" s="1" t="str">
        <f t="shared" si="740"/>
        <v>00</v>
      </c>
      <c r="AF581" s="1" t="str">
        <f t="shared" si="741"/>
        <v/>
      </c>
      <c r="AG581" s="1" t="str">
        <f t="shared" si="736"/>
        <v>000000</v>
      </c>
      <c r="AH581" s="1" t="str">
        <f t="shared" si="737"/>
        <v/>
      </c>
      <c r="AI581" s="1" t="str">
        <f t="shared" si="742"/>
        <v/>
      </c>
      <c r="AJ581" s="219"/>
      <c r="AK581" s="219"/>
      <c r="AM581" s="76"/>
      <c r="AN581" s="76"/>
      <c r="AO581" s="76"/>
      <c r="AP581" s="76"/>
      <c r="AR581" s="76"/>
      <c r="AS581" s="76"/>
      <c r="AT581" s="76"/>
      <c r="AU581" s="76"/>
    </row>
    <row r="582" spans="2:47" ht="19.5" thickTop="1">
      <c r="B582" s="209">
        <v>188</v>
      </c>
      <c r="C582" s="164"/>
      <c r="D582" s="168"/>
      <c r="E582" s="174"/>
      <c r="F582" s="169"/>
      <c r="G582" s="168"/>
      <c r="H582" s="174"/>
      <c r="I582" s="169"/>
      <c r="J582" s="168"/>
      <c r="K582" s="169"/>
      <c r="L582" s="168"/>
      <c r="M582" s="174"/>
      <c r="N582" s="169"/>
      <c r="O582" s="20" t="s">
        <v>153</v>
      </c>
      <c r="P582" s="54"/>
      <c r="Q582" s="29"/>
      <c r="R582" s="20" t="str">
        <f t="shared" si="738"/>
        <v/>
      </c>
      <c r="S582" s="29"/>
      <c r="T582" s="20" t="str">
        <f t="shared" si="739"/>
        <v/>
      </c>
      <c r="U582" s="81"/>
      <c r="V582" s="156"/>
      <c r="W582" s="157"/>
      <c r="AC582" s="91"/>
      <c r="AD582" s="1" t="str">
        <f>IF($P582="","0",VLOOKUP($P582,登録データ!$Q$4:$R$19,2,FALSE))</f>
        <v>0</v>
      </c>
      <c r="AE582" s="1" t="str">
        <f t="shared" si="740"/>
        <v>00</v>
      </c>
      <c r="AF582" s="1" t="str">
        <f t="shared" si="741"/>
        <v/>
      </c>
      <c r="AG582" s="1" t="str">
        <f t="shared" si="736"/>
        <v>000000</v>
      </c>
      <c r="AH582" s="1" t="str">
        <f t="shared" si="737"/>
        <v/>
      </c>
      <c r="AI582" s="1" t="str">
        <f t="shared" si="742"/>
        <v/>
      </c>
      <c r="AJ582" s="219" t="str">
        <f>IF($C582="","",IF($C582="@",0,IF(COUNTIF($C$21:$C$620,$C582)=1,0,1)))</f>
        <v/>
      </c>
      <c r="AK582" s="219" t="str">
        <f>IF($L582="","",IF(OR($L582="北海道",$L582="東京都",$L582="大阪府",$L582="京都府",RIGHT($L582,1)="県"),0,1))</f>
        <v/>
      </c>
      <c r="AM582" s="76" t="str">
        <f>IF(AN582="","",RANK(AN582,$AN$21:$AN$600,1))</f>
        <v/>
      </c>
      <c r="AN582" s="76" t="str">
        <f>IF(V582="","",C582)</f>
        <v/>
      </c>
      <c r="AO582" s="1" t="str">
        <f>IF(AP582="","",RANK(AP582,$AP$21:$AP$600,1))</f>
        <v/>
      </c>
      <c r="AP582" s="76" t="str">
        <f>IF(W582="","",C582)</f>
        <v/>
      </c>
      <c r="AR582" s="76" t="str">
        <f t="shared" ref="AR582" si="807">IF(C582="","",G584)</f>
        <v/>
      </c>
      <c r="AS582" s="76" t="str">
        <f t="shared" ref="AS582" si="808">RIGHT(C582,3)</f>
        <v/>
      </c>
      <c r="AT582" s="76" t="str">
        <f t="shared" ref="AT582" si="809">IF(C582="","",RIGHT("00"&amp;AS582,3))</f>
        <v/>
      </c>
      <c r="AU582" s="76" t="str">
        <f t="shared" ref="AU582" si="810">CONCATENATE(AR582,AT582)</f>
        <v/>
      </c>
    </row>
    <row r="583" spans="2:47">
      <c r="B583" s="125"/>
      <c r="C583" s="165"/>
      <c r="D583" s="170"/>
      <c r="E583" s="175"/>
      <c r="F583" s="171"/>
      <c r="G583" s="213"/>
      <c r="H583" s="214"/>
      <c r="I583" s="215"/>
      <c r="J583" s="170"/>
      <c r="K583" s="171"/>
      <c r="L583" s="170"/>
      <c r="M583" s="175"/>
      <c r="N583" s="171"/>
      <c r="O583" s="48" t="s">
        <v>154</v>
      </c>
      <c r="P583" s="27"/>
      <c r="Q583" s="45"/>
      <c r="R583" s="48" t="str">
        <f t="shared" si="738"/>
        <v/>
      </c>
      <c r="S583" s="45"/>
      <c r="T583" s="48" t="str">
        <f t="shared" si="739"/>
        <v/>
      </c>
      <c r="U583" s="73"/>
      <c r="V583" s="156"/>
      <c r="W583" s="157"/>
      <c r="AC583" s="91"/>
      <c r="AD583" s="1" t="str">
        <f>IF($P583="","0",VLOOKUP($P583,登録データ!$Q$4:$R$19,2,FALSE))</f>
        <v>0</v>
      </c>
      <c r="AE583" s="1" t="str">
        <f t="shared" si="740"/>
        <v>00</v>
      </c>
      <c r="AF583" s="1" t="str">
        <f t="shared" si="741"/>
        <v/>
      </c>
      <c r="AG583" s="1" t="str">
        <f t="shared" si="736"/>
        <v>000000</v>
      </c>
      <c r="AH583" s="1" t="str">
        <f t="shared" si="737"/>
        <v/>
      </c>
      <c r="AI583" s="1" t="str">
        <f t="shared" si="742"/>
        <v/>
      </c>
      <c r="AJ583" s="219"/>
      <c r="AK583" s="219"/>
      <c r="AM583" s="76"/>
      <c r="AN583" s="76"/>
      <c r="AO583" s="76"/>
      <c r="AP583" s="76"/>
      <c r="AR583" s="76"/>
      <c r="AS583" s="76"/>
      <c r="AT583" s="76"/>
      <c r="AU583" s="76"/>
    </row>
    <row r="584" spans="2:47" ht="19.5" thickBot="1">
      <c r="B584" s="210"/>
      <c r="C584" s="166"/>
      <c r="D584" s="172"/>
      <c r="E584" s="176"/>
      <c r="F584" s="173"/>
      <c r="G584" s="216"/>
      <c r="H584" s="217"/>
      <c r="I584" s="218"/>
      <c r="J584" s="172"/>
      <c r="K584" s="173"/>
      <c r="L584" s="172"/>
      <c r="M584" s="176"/>
      <c r="N584" s="173"/>
      <c r="O584" s="9" t="s">
        <v>155</v>
      </c>
      <c r="P584" s="111"/>
      <c r="Q584" s="30"/>
      <c r="R584" s="9" t="str">
        <f t="shared" si="738"/>
        <v/>
      </c>
      <c r="S584" s="30"/>
      <c r="T584" s="9" t="str">
        <f t="shared" si="739"/>
        <v/>
      </c>
      <c r="U584" s="82"/>
      <c r="V584" s="156"/>
      <c r="W584" s="157"/>
      <c r="AC584" s="91"/>
      <c r="AD584" s="1" t="str">
        <f>IF($P584="","0",VLOOKUP($P584,登録データ!$Q$4:$R$19,2,FALSE))</f>
        <v>0</v>
      </c>
      <c r="AE584" s="1" t="str">
        <f t="shared" si="740"/>
        <v>00</v>
      </c>
      <c r="AF584" s="1" t="str">
        <f t="shared" si="741"/>
        <v/>
      </c>
      <c r="AG584" s="1" t="str">
        <f t="shared" si="736"/>
        <v>000000</v>
      </c>
      <c r="AH584" s="1" t="str">
        <f t="shared" si="737"/>
        <v/>
      </c>
      <c r="AI584" s="1" t="str">
        <f t="shared" si="742"/>
        <v/>
      </c>
      <c r="AJ584" s="219"/>
      <c r="AK584" s="219"/>
      <c r="AM584" s="76"/>
      <c r="AN584" s="76"/>
      <c r="AO584" s="76"/>
      <c r="AP584" s="76"/>
      <c r="AR584" s="76"/>
      <c r="AS584" s="76"/>
      <c r="AT584" s="76"/>
      <c r="AU584" s="76"/>
    </row>
    <row r="585" spans="2:47" ht="19.5" thickTop="1">
      <c r="B585" s="209">
        <v>189</v>
      </c>
      <c r="C585" s="164"/>
      <c r="D585" s="168"/>
      <c r="E585" s="174"/>
      <c r="F585" s="169"/>
      <c r="G585" s="168"/>
      <c r="H585" s="174"/>
      <c r="I585" s="169"/>
      <c r="J585" s="168"/>
      <c r="K585" s="169"/>
      <c r="L585" s="168"/>
      <c r="M585" s="174"/>
      <c r="N585" s="169"/>
      <c r="O585" s="20" t="s">
        <v>153</v>
      </c>
      <c r="P585" s="54"/>
      <c r="Q585" s="29"/>
      <c r="R585" s="20" t="str">
        <f t="shared" si="738"/>
        <v/>
      </c>
      <c r="S585" s="29"/>
      <c r="T585" s="20" t="str">
        <f t="shared" si="739"/>
        <v/>
      </c>
      <c r="U585" s="81"/>
      <c r="V585" s="156"/>
      <c r="W585" s="157"/>
      <c r="AC585" s="91"/>
      <c r="AD585" s="1" t="str">
        <f>IF($P585="","0",VLOOKUP($P585,登録データ!$Q$4:$R$19,2,FALSE))</f>
        <v>0</v>
      </c>
      <c r="AE585" s="1" t="str">
        <f t="shared" si="740"/>
        <v>00</v>
      </c>
      <c r="AF585" s="1" t="str">
        <f t="shared" si="741"/>
        <v/>
      </c>
      <c r="AG585" s="1" t="str">
        <f t="shared" si="736"/>
        <v>000000</v>
      </c>
      <c r="AH585" s="1" t="str">
        <f t="shared" si="737"/>
        <v/>
      </c>
      <c r="AI585" s="1" t="str">
        <f t="shared" si="742"/>
        <v/>
      </c>
      <c r="AJ585" s="219" t="str">
        <f>IF($C585="","",IF($C585="@",0,IF(COUNTIF($C$21:$C$620,$C585)=1,0,1)))</f>
        <v/>
      </c>
      <c r="AK585" s="219" t="str">
        <f>IF($L585="","",IF(OR($L585="北海道",$L585="東京都",$L585="大阪府",$L585="京都府",RIGHT($L585,1)="県"),0,1))</f>
        <v/>
      </c>
      <c r="AM585" s="76" t="str">
        <f>IF(AN585="","",RANK(AN585,$AN$21:$AN$600,1))</f>
        <v/>
      </c>
      <c r="AN585" s="76" t="str">
        <f>IF(V585="","",C585)</f>
        <v/>
      </c>
      <c r="AO585" s="1" t="str">
        <f>IF(AP585="","",RANK(AP585,$AP$21:$AP$600,1))</f>
        <v/>
      </c>
      <c r="AP585" s="76" t="str">
        <f>IF(W585="","",C585)</f>
        <v/>
      </c>
      <c r="AR585" s="76" t="str">
        <f t="shared" ref="AR585" si="811">IF(C585="","",G587)</f>
        <v/>
      </c>
      <c r="AS585" s="76" t="str">
        <f t="shared" ref="AS585" si="812">RIGHT(C585,3)</f>
        <v/>
      </c>
      <c r="AT585" s="76" t="str">
        <f t="shared" ref="AT585" si="813">IF(C585="","",RIGHT("00"&amp;AS585,3))</f>
        <v/>
      </c>
      <c r="AU585" s="76" t="str">
        <f t="shared" ref="AU585" si="814">CONCATENATE(AR585,AT585)</f>
        <v/>
      </c>
    </row>
    <row r="586" spans="2:47">
      <c r="B586" s="125"/>
      <c r="C586" s="165"/>
      <c r="D586" s="170"/>
      <c r="E586" s="175"/>
      <c r="F586" s="171"/>
      <c r="G586" s="213"/>
      <c r="H586" s="214"/>
      <c r="I586" s="215"/>
      <c r="J586" s="170"/>
      <c r="K586" s="171"/>
      <c r="L586" s="170"/>
      <c r="M586" s="175"/>
      <c r="N586" s="171"/>
      <c r="O586" s="48" t="s">
        <v>154</v>
      </c>
      <c r="P586" s="27"/>
      <c r="Q586" s="45"/>
      <c r="R586" s="48" t="str">
        <f t="shared" si="738"/>
        <v/>
      </c>
      <c r="S586" s="45"/>
      <c r="T586" s="48" t="str">
        <f t="shared" si="739"/>
        <v/>
      </c>
      <c r="U586" s="73"/>
      <c r="V586" s="156"/>
      <c r="W586" s="157"/>
      <c r="AC586" s="91"/>
      <c r="AD586" s="1" t="str">
        <f>IF($P586="","0",VLOOKUP($P586,登録データ!$Q$4:$R$19,2,FALSE))</f>
        <v>0</v>
      </c>
      <c r="AE586" s="1" t="str">
        <f t="shared" si="740"/>
        <v>00</v>
      </c>
      <c r="AF586" s="1" t="str">
        <f t="shared" si="741"/>
        <v/>
      </c>
      <c r="AG586" s="1" t="str">
        <f t="shared" si="736"/>
        <v>000000</v>
      </c>
      <c r="AH586" s="1" t="str">
        <f t="shared" si="737"/>
        <v/>
      </c>
      <c r="AI586" s="1" t="str">
        <f t="shared" si="742"/>
        <v/>
      </c>
      <c r="AJ586" s="219"/>
      <c r="AK586" s="219"/>
      <c r="AM586" s="76"/>
      <c r="AN586" s="76"/>
      <c r="AO586" s="76"/>
      <c r="AP586" s="76"/>
      <c r="AR586" s="76"/>
      <c r="AS586" s="76"/>
      <c r="AT586" s="76"/>
      <c r="AU586" s="76"/>
    </row>
    <row r="587" spans="2:47" ht="19.5" thickBot="1">
      <c r="B587" s="210"/>
      <c r="C587" s="166"/>
      <c r="D587" s="172"/>
      <c r="E587" s="176"/>
      <c r="F587" s="173"/>
      <c r="G587" s="216"/>
      <c r="H587" s="217"/>
      <c r="I587" s="218"/>
      <c r="J587" s="172"/>
      <c r="K587" s="173"/>
      <c r="L587" s="172"/>
      <c r="M587" s="176"/>
      <c r="N587" s="173"/>
      <c r="O587" s="9" t="s">
        <v>155</v>
      </c>
      <c r="P587" s="111"/>
      <c r="Q587" s="30"/>
      <c r="R587" s="9" t="str">
        <f t="shared" si="738"/>
        <v/>
      </c>
      <c r="S587" s="30"/>
      <c r="T587" s="9" t="str">
        <f t="shared" si="739"/>
        <v/>
      </c>
      <c r="U587" s="82"/>
      <c r="V587" s="156"/>
      <c r="W587" s="157"/>
      <c r="AC587" s="91"/>
      <c r="AD587" s="1" t="str">
        <f>IF($P587="","0",VLOOKUP($P587,登録データ!$Q$4:$R$19,2,FALSE))</f>
        <v>0</v>
      </c>
      <c r="AE587" s="1" t="str">
        <f t="shared" si="740"/>
        <v>00</v>
      </c>
      <c r="AF587" s="1" t="str">
        <f t="shared" si="741"/>
        <v/>
      </c>
      <c r="AG587" s="1" t="str">
        <f t="shared" si="736"/>
        <v>000000</v>
      </c>
      <c r="AH587" s="1" t="str">
        <f t="shared" si="737"/>
        <v/>
      </c>
      <c r="AI587" s="1" t="str">
        <f t="shared" si="742"/>
        <v/>
      </c>
      <c r="AJ587" s="219"/>
      <c r="AK587" s="219"/>
      <c r="AM587" s="76"/>
      <c r="AN587" s="76"/>
      <c r="AO587" s="76"/>
      <c r="AP587" s="76"/>
      <c r="AR587" s="76"/>
      <c r="AS587" s="76"/>
      <c r="AT587" s="76"/>
      <c r="AU587" s="76"/>
    </row>
    <row r="588" spans="2:47" ht="19.5" thickTop="1">
      <c r="B588" s="209">
        <v>190</v>
      </c>
      <c r="C588" s="164"/>
      <c r="D588" s="168"/>
      <c r="E588" s="174"/>
      <c r="F588" s="169"/>
      <c r="G588" s="168"/>
      <c r="H588" s="174"/>
      <c r="I588" s="169"/>
      <c r="J588" s="168"/>
      <c r="K588" s="169"/>
      <c r="L588" s="168"/>
      <c r="M588" s="174"/>
      <c r="N588" s="169"/>
      <c r="O588" s="20" t="s">
        <v>153</v>
      </c>
      <c r="P588" s="54"/>
      <c r="Q588" s="29"/>
      <c r="R588" s="20" t="str">
        <f t="shared" si="738"/>
        <v/>
      </c>
      <c r="S588" s="29"/>
      <c r="T588" s="20" t="str">
        <f t="shared" si="739"/>
        <v/>
      </c>
      <c r="U588" s="81"/>
      <c r="V588" s="156"/>
      <c r="W588" s="157"/>
      <c r="AC588" s="91"/>
      <c r="AD588" s="1" t="str">
        <f>IF($P588="","0",VLOOKUP($P588,登録データ!$Q$4:$R$19,2,FALSE))</f>
        <v>0</v>
      </c>
      <c r="AE588" s="1" t="str">
        <f t="shared" si="740"/>
        <v>00</v>
      </c>
      <c r="AF588" s="1" t="str">
        <f t="shared" si="741"/>
        <v/>
      </c>
      <c r="AG588" s="1" t="str">
        <f t="shared" si="736"/>
        <v>000000</v>
      </c>
      <c r="AH588" s="1" t="str">
        <f t="shared" si="737"/>
        <v/>
      </c>
      <c r="AI588" s="1" t="str">
        <f t="shared" si="742"/>
        <v/>
      </c>
      <c r="AJ588" s="219" t="str">
        <f>IF($C588="","",IF($C588="@",0,IF(COUNTIF($C$21:$C$620,$C588)=1,0,1)))</f>
        <v/>
      </c>
      <c r="AK588" s="219" t="str">
        <f>IF($L588="","",IF(OR($L588="北海道",$L588="東京都",$L588="大阪府",$L588="京都府",RIGHT($L588,1)="県"),0,1))</f>
        <v/>
      </c>
      <c r="AM588" s="76" t="str">
        <f>IF(AN588="","",RANK(AN588,$AN$21:$AN$600,1))</f>
        <v/>
      </c>
      <c r="AN588" s="76" t="str">
        <f>IF(V588="","",C588)</f>
        <v/>
      </c>
      <c r="AO588" s="1" t="str">
        <f>IF(AP588="","",RANK(AP588,$AP$21:$AP$600,1))</f>
        <v/>
      </c>
      <c r="AP588" s="76" t="str">
        <f>IF(W588="","",C588)</f>
        <v/>
      </c>
      <c r="AR588" s="76" t="str">
        <f t="shared" ref="AR588" si="815">IF(C588="","",G590)</f>
        <v/>
      </c>
      <c r="AS588" s="76" t="str">
        <f t="shared" ref="AS588" si="816">RIGHT(C588,3)</f>
        <v/>
      </c>
      <c r="AT588" s="76" t="str">
        <f t="shared" ref="AT588" si="817">IF(C588="","",RIGHT("00"&amp;AS588,3))</f>
        <v/>
      </c>
      <c r="AU588" s="76" t="str">
        <f t="shared" ref="AU588" si="818">CONCATENATE(AR588,AT588)</f>
        <v/>
      </c>
    </row>
    <row r="589" spans="2:47">
      <c r="B589" s="125"/>
      <c r="C589" s="165"/>
      <c r="D589" s="170"/>
      <c r="E589" s="175"/>
      <c r="F589" s="171"/>
      <c r="G589" s="213"/>
      <c r="H589" s="214"/>
      <c r="I589" s="215"/>
      <c r="J589" s="170"/>
      <c r="K589" s="171"/>
      <c r="L589" s="170"/>
      <c r="M589" s="175"/>
      <c r="N589" s="171"/>
      <c r="O589" s="48" t="s">
        <v>154</v>
      </c>
      <c r="P589" s="27"/>
      <c r="Q589" s="45"/>
      <c r="R589" s="48" t="str">
        <f t="shared" si="738"/>
        <v/>
      </c>
      <c r="S589" s="45"/>
      <c r="T589" s="48" t="str">
        <f t="shared" si="739"/>
        <v/>
      </c>
      <c r="U589" s="73"/>
      <c r="V589" s="156"/>
      <c r="W589" s="157"/>
      <c r="AC589" s="91"/>
      <c r="AD589" s="1" t="str">
        <f>IF($P589="","0",VLOOKUP($P589,登録データ!$Q$4:$R$19,2,FALSE))</f>
        <v>0</v>
      </c>
      <c r="AE589" s="1" t="str">
        <f t="shared" si="740"/>
        <v>00</v>
      </c>
      <c r="AF589" s="1" t="str">
        <f t="shared" si="741"/>
        <v/>
      </c>
      <c r="AG589" s="1" t="str">
        <f t="shared" si="736"/>
        <v>000000</v>
      </c>
      <c r="AH589" s="1" t="str">
        <f t="shared" si="737"/>
        <v/>
      </c>
      <c r="AI589" s="1" t="str">
        <f t="shared" si="742"/>
        <v/>
      </c>
      <c r="AJ589" s="219"/>
      <c r="AK589" s="219"/>
      <c r="AM589" s="76"/>
      <c r="AN589" s="76"/>
      <c r="AO589" s="76"/>
      <c r="AP589" s="76"/>
      <c r="AR589" s="76"/>
      <c r="AS589" s="76"/>
      <c r="AT589" s="76"/>
      <c r="AU589" s="76"/>
    </row>
    <row r="590" spans="2:47" ht="19.5" thickBot="1">
      <c r="B590" s="210"/>
      <c r="C590" s="166"/>
      <c r="D590" s="172"/>
      <c r="E590" s="176"/>
      <c r="F590" s="173"/>
      <c r="G590" s="216"/>
      <c r="H590" s="217"/>
      <c r="I590" s="218"/>
      <c r="J590" s="172"/>
      <c r="K590" s="173"/>
      <c r="L590" s="172"/>
      <c r="M590" s="176"/>
      <c r="N590" s="173"/>
      <c r="O590" s="9" t="s">
        <v>155</v>
      </c>
      <c r="P590" s="111"/>
      <c r="Q590" s="30"/>
      <c r="R590" s="9" t="str">
        <f t="shared" si="738"/>
        <v/>
      </c>
      <c r="S590" s="30"/>
      <c r="T590" s="9" t="str">
        <f t="shared" si="739"/>
        <v/>
      </c>
      <c r="U590" s="82"/>
      <c r="V590" s="156"/>
      <c r="W590" s="157"/>
      <c r="AC590" s="91"/>
      <c r="AD590" s="1" t="str">
        <f>IF($P590="","0",VLOOKUP($P590,登録データ!$Q$4:$R$19,2,FALSE))</f>
        <v>0</v>
      </c>
      <c r="AE590" s="1" t="str">
        <f t="shared" si="740"/>
        <v>00</v>
      </c>
      <c r="AF590" s="1" t="str">
        <f t="shared" si="741"/>
        <v/>
      </c>
      <c r="AG590" s="1" t="str">
        <f t="shared" si="736"/>
        <v>000000</v>
      </c>
      <c r="AH590" s="1" t="str">
        <f t="shared" si="737"/>
        <v/>
      </c>
      <c r="AI590" s="1" t="str">
        <f t="shared" si="742"/>
        <v/>
      </c>
      <c r="AJ590" s="219"/>
      <c r="AK590" s="219"/>
      <c r="AM590" s="76"/>
      <c r="AN590" s="76"/>
      <c r="AO590" s="76"/>
      <c r="AP590" s="76"/>
      <c r="AR590" s="76"/>
      <c r="AS590" s="76"/>
      <c r="AT590" s="76"/>
      <c r="AU590" s="76"/>
    </row>
    <row r="591" spans="2:47" ht="19.5" thickTop="1">
      <c r="B591" s="209">
        <v>191</v>
      </c>
      <c r="C591" s="164"/>
      <c r="D591" s="168"/>
      <c r="E591" s="174"/>
      <c r="F591" s="169"/>
      <c r="G591" s="168"/>
      <c r="H591" s="174"/>
      <c r="I591" s="169"/>
      <c r="J591" s="168"/>
      <c r="K591" s="169"/>
      <c r="L591" s="168"/>
      <c r="M591" s="174"/>
      <c r="N591" s="169"/>
      <c r="O591" s="20" t="s">
        <v>153</v>
      </c>
      <c r="P591" s="54"/>
      <c r="Q591" s="29"/>
      <c r="R591" s="20" t="str">
        <f t="shared" si="738"/>
        <v/>
      </c>
      <c r="S591" s="29"/>
      <c r="T591" s="20" t="str">
        <f t="shared" si="739"/>
        <v/>
      </c>
      <c r="U591" s="81"/>
      <c r="V591" s="156"/>
      <c r="W591" s="157"/>
      <c r="AC591" s="91"/>
      <c r="AD591" s="1" t="str">
        <f>IF($P591="","0",VLOOKUP($P591,登録データ!$Q$4:$R$19,2,FALSE))</f>
        <v>0</v>
      </c>
      <c r="AE591" s="1" t="str">
        <f t="shared" si="740"/>
        <v>00</v>
      </c>
      <c r="AF591" s="1" t="str">
        <f t="shared" si="741"/>
        <v/>
      </c>
      <c r="AG591" s="1" t="str">
        <f t="shared" si="736"/>
        <v>000000</v>
      </c>
      <c r="AH591" s="1" t="str">
        <f t="shared" si="737"/>
        <v/>
      </c>
      <c r="AI591" s="1" t="str">
        <f t="shared" si="742"/>
        <v/>
      </c>
      <c r="AJ591" s="219" t="str">
        <f>IF($C591="","",IF($C591="@",0,IF(COUNTIF($C$21:$C$620,$C591)=1,0,1)))</f>
        <v/>
      </c>
      <c r="AK591" s="219" t="str">
        <f>IF($L591="","",IF(OR($L591="北海道",$L591="東京都",$L591="大阪府",$L591="京都府",RIGHT($L591,1)="県"),0,1))</f>
        <v/>
      </c>
      <c r="AM591" s="76" t="str">
        <f>IF(AN591="","",RANK(AN591,$AN$21:$AN$600,1))</f>
        <v/>
      </c>
      <c r="AN591" s="76" t="str">
        <f>IF(V591="","",C591)</f>
        <v/>
      </c>
      <c r="AO591" s="1" t="str">
        <f>IF(AP591="","",RANK(AP591,$AP$21:$AP$600,1))</f>
        <v/>
      </c>
      <c r="AP591" s="76" t="str">
        <f>IF(W591="","",C591)</f>
        <v/>
      </c>
      <c r="AR591" s="76" t="str">
        <f t="shared" ref="AR591" si="819">IF(C591="","",G593)</f>
        <v/>
      </c>
      <c r="AS591" s="76" t="str">
        <f t="shared" ref="AS591" si="820">RIGHT(C591,3)</f>
        <v/>
      </c>
      <c r="AT591" s="76" t="str">
        <f t="shared" ref="AT591" si="821">IF(C591="","",RIGHT("00"&amp;AS591,3))</f>
        <v/>
      </c>
      <c r="AU591" s="76" t="str">
        <f t="shared" ref="AU591" si="822">CONCATENATE(AR591,AT591)</f>
        <v/>
      </c>
    </row>
    <row r="592" spans="2:47">
      <c r="B592" s="125"/>
      <c r="C592" s="165"/>
      <c r="D592" s="170"/>
      <c r="E592" s="175"/>
      <c r="F592" s="171"/>
      <c r="G592" s="213"/>
      <c r="H592" s="214"/>
      <c r="I592" s="215"/>
      <c r="J592" s="170"/>
      <c r="K592" s="171"/>
      <c r="L592" s="170"/>
      <c r="M592" s="175"/>
      <c r="N592" s="171"/>
      <c r="O592" s="48" t="s">
        <v>154</v>
      </c>
      <c r="P592" s="27"/>
      <c r="Q592" s="45"/>
      <c r="R592" s="48" t="str">
        <f t="shared" si="738"/>
        <v/>
      </c>
      <c r="S592" s="45"/>
      <c r="T592" s="48" t="str">
        <f t="shared" si="739"/>
        <v/>
      </c>
      <c r="U592" s="73"/>
      <c r="V592" s="156"/>
      <c r="W592" s="157"/>
      <c r="AC592" s="91"/>
      <c r="AD592" s="1" t="str">
        <f>IF($P592="","0",VLOOKUP($P592,登録データ!$Q$4:$R$19,2,FALSE))</f>
        <v>0</v>
      </c>
      <c r="AE592" s="1" t="str">
        <f t="shared" si="740"/>
        <v>00</v>
      </c>
      <c r="AF592" s="1" t="str">
        <f t="shared" si="741"/>
        <v/>
      </c>
      <c r="AG592" s="1" t="str">
        <f t="shared" si="736"/>
        <v>000000</v>
      </c>
      <c r="AH592" s="1" t="str">
        <f t="shared" si="737"/>
        <v/>
      </c>
      <c r="AI592" s="1" t="str">
        <f t="shared" si="742"/>
        <v/>
      </c>
      <c r="AJ592" s="219"/>
      <c r="AK592" s="219"/>
      <c r="AM592" s="76"/>
      <c r="AN592" s="76"/>
      <c r="AO592" s="76"/>
      <c r="AP592" s="76"/>
      <c r="AR592" s="76"/>
      <c r="AS592" s="76"/>
      <c r="AT592" s="76"/>
      <c r="AU592" s="76"/>
    </row>
    <row r="593" spans="2:47" ht="19.5" thickBot="1">
      <c r="B593" s="210"/>
      <c r="C593" s="166"/>
      <c r="D593" s="172"/>
      <c r="E593" s="176"/>
      <c r="F593" s="173"/>
      <c r="G593" s="216"/>
      <c r="H593" s="217"/>
      <c r="I593" s="218"/>
      <c r="J593" s="172"/>
      <c r="K593" s="173"/>
      <c r="L593" s="172"/>
      <c r="M593" s="176"/>
      <c r="N593" s="173"/>
      <c r="O593" s="9" t="s">
        <v>155</v>
      </c>
      <c r="P593" s="111"/>
      <c r="Q593" s="30"/>
      <c r="R593" s="9" t="str">
        <f t="shared" si="738"/>
        <v/>
      </c>
      <c r="S593" s="30"/>
      <c r="T593" s="9" t="str">
        <f t="shared" si="739"/>
        <v/>
      </c>
      <c r="U593" s="82"/>
      <c r="V593" s="156"/>
      <c r="W593" s="157"/>
      <c r="AC593" s="91"/>
      <c r="AD593" s="1" t="str">
        <f>IF($P593="","0",VLOOKUP($P593,登録データ!$Q$4:$R$19,2,FALSE))</f>
        <v>0</v>
      </c>
      <c r="AE593" s="1" t="str">
        <f t="shared" si="740"/>
        <v>00</v>
      </c>
      <c r="AF593" s="1" t="str">
        <f t="shared" si="741"/>
        <v/>
      </c>
      <c r="AG593" s="1" t="str">
        <f t="shared" si="736"/>
        <v>000000</v>
      </c>
      <c r="AH593" s="1" t="str">
        <f t="shared" si="737"/>
        <v/>
      </c>
      <c r="AI593" s="1" t="str">
        <f t="shared" si="742"/>
        <v/>
      </c>
      <c r="AJ593" s="219"/>
      <c r="AK593" s="219"/>
      <c r="AM593" s="76"/>
      <c r="AN593" s="76"/>
      <c r="AO593" s="76"/>
      <c r="AP593" s="76"/>
      <c r="AR593" s="76"/>
      <c r="AS593" s="76"/>
      <c r="AT593" s="76"/>
      <c r="AU593" s="76"/>
    </row>
    <row r="594" spans="2:47" ht="19.5" thickTop="1">
      <c r="B594" s="209">
        <v>192</v>
      </c>
      <c r="C594" s="164"/>
      <c r="D594" s="168"/>
      <c r="E594" s="174"/>
      <c r="F594" s="169"/>
      <c r="G594" s="168"/>
      <c r="H594" s="174"/>
      <c r="I594" s="169"/>
      <c r="J594" s="168"/>
      <c r="K594" s="169"/>
      <c r="L594" s="168"/>
      <c r="M594" s="174"/>
      <c r="N594" s="169"/>
      <c r="O594" s="20" t="s">
        <v>153</v>
      </c>
      <c r="P594" s="54"/>
      <c r="Q594" s="29"/>
      <c r="R594" s="20" t="str">
        <f t="shared" si="738"/>
        <v/>
      </c>
      <c r="S594" s="29"/>
      <c r="T594" s="20" t="str">
        <f t="shared" si="739"/>
        <v/>
      </c>
      <c r="U594" s="81"/>
      <c r="V594" s="156"/>
      <c r="W594" s="157"/>
      <c r="AC594" s="91"/>
      <c r="AD594" s="1" t="str">
        <f>IF($P594="","0",VLOOKUP($P594,登録データ!$Q$4:$R$19,2,FALSE))</f>
        <v>0</v>
      </c>
      <c r="AE594" s="1" t="str">
        <f t="shared" si="740"/>
        <v>00</v>
      </c>
      <c r="AF594" s="1" t="str">
        <f t="shared" si="741"/>
        <v/>
      </c>
      <c r="AG594" s="1" t="str">
        <f t="shared" si="736"/>
        <v>000000</v>
      </c>
      <c r="AH594" s="1" t="str">
        <f t="shared" si="737"/>
        <v/>
      </c>
      <c r="AI594" s="1" t="str">
        <f t="shared" si="742"/>
        <v/>
      </c>
      <c r="AJ594" s="219" t="str">
        <f>IF($C594="","",IF($C594="@",0,IF(COUNTIF($C$21:$C$620,$C594)=1,0,1)))</f>
        <v/>
      </c>
      <c r="AK594" s="219" t="str">
        <f>IF($L594="","",IF(OR($L594="北海道",$L594="東京都",$L594="大阪府",$L594="京都府",RIGHT($L594,1)="県"),0,1))</f>
        <v/>
      </c>
      <c r="AM594" s="76" t="str">
        <f>IF(AN594="","",RANK(AN594,$AN$21:$AN$600,1))</f>
        <v/>
      </c>
      <c r="AN594" s="76" t="str">
        <f>IF(V594="","",C594)</f>
        <v/>
      </c>
      <c r="AO594" s="1" t="str">
        <f>IF(AP594="","",RANK(AP594,$AP$21:$AP$600,1))</f>
        <v/>
      </c>
      <c r="AP594" s="76" t="str">
        <f>IF(W594="","",C594)</f>
        <v/>
      </c>
      <c r="AR594" s="76" t="str">
        <f t="shared" ref="AR594" si="823">IF(C594="","",G596)</f>
        <v/>
      </c>
      <c r="AS594" s="76" t="str">
        <f t="shared" ref="AS594" si="824">RIGHT(C594,3)</f>
        <v/>
      </c>
      <c r="AT594" s="76" t="str">
        <f t="shared" ref="AT594" si="825">IF(C594="","",RIGHT("00"&amp;AS594,3))</f>
        <v/>
      </c>
      <c r="AU594" s="76" t="str">
        <f t="shared" ref="AU594" si="826">CONCATENATE(AR594,AT594)</f>
        <v/>
      </c>
    </row>
    <row r="595" spans="2:47">
      <c r="B595" s="125"/>
      <c r="C595" s="165"/>
      <c r="D595" s="170"/>
      <c r="E595" s="175"/>
      <c r="F595" s="171"/>
      <c r="G595" s="213"/>
      <c r="H595" s="214"/>
      <c r="I595" s="215"/>
      <c r="J595" s="170"/>
      <c r="K595" s="171"/>
      <c r="L595" s="170"/>
      <c r="M595" s="175"/>
      <c r="N595" s="171"/>
      <c r="O595" s="48" t="s">
        <v>154</v>
      </c>
      <c r="P595" s="27"/>
      <c r="Q595" s="45"/>
      <c r="R595" s="48" t="str">
        <f t="shared" si="738"/>
        <v/>
      </c>
      <c r="S595" s="45"/>
      <c r="T595" s="48" t="str">
        <f t="shared" si="739"/>
        <v/>
      </c>
      <c r="U595" s="73"/>
      <c r="V595" s="156"/>
      <c r="W595" s="157"/>
      <c r="AC595" s="91"/>
      <c r="AD595" s="1" t="str">
        <f>IF($P595="","0",VLOOKUP($P595,登録データ!$Q$4:$R$19,2,FALSE))</f>
        <v>0</v>
      </c>
      <c r="AE595" s="1" t="str">
        <f t="shared" si="740"/>
        <v>00</v>
      </c>
      <c r="AF595" s="1" t="str">
        <f t="shared" si="741"/>
        <v/>
      </c>
      <c r="AG595" s="1" t="str">
        <f t="shared" si="736"/>
        <v>000000</v>
      </c>
      <c r="AH595" s="1" t="str">
        <f t="shared" si="737"/>
        <v/>
      </c>
      <c r="AI595" s="1" t="str">
        <f t="shared" si="742"/>
        <v/>
      </c>
      <c r="AJ595" s="219"/>
      <c r="AK595" s="219"/>
      <c r="AM595" s="76"/>
      <c r="AN595" s="76"/>
      <c r="AO595" s="76"/>
      <c r="AP595" s="76"/>
      <c r="AR595" s="76"/>
      <c r="AS595" s="76"/>
      <c r="AT595" s="76"/>
      <c r="AU595" s="76"/>
    </row>
    <row r="596" spans="2:47" ht="19.5" thickBot="1">
      <c r="B596" s="210"/>
      <c r="C596" s="166"/>
      <c r="D596" s="172"/>
      <c r="E596" s="176"/>
      <c r="F596" s="173"/>
      <c r="G596" s="216"/>
      <c r="H596" s="217"/>
      <c r="I596" s="218"/>
      <c r="J596" s="172"/>
      <c r="K596" s="173"/>
      <c r="L596" s="172"/>
      <c r="M596" s="176"/>
      <c r="N596" s="173"/>
      <c r="O596" s="9" t="s">
        <v>155</v>
      </c>
      <c r="P596" s="111"/>
      <c r="Q596" s="30"/>
      <c r="R596" s="9" t="str">
        <f t="shared" si="738"/>
        <v/>
      </c>
      <c r="S596" s="30"/>
      <c r="T596" s="9" t="str">
        <f t="shared" si="739"/>
        <v/>
      </c>
      <c r="U596" s="82"/>
      <c r="V596" s="156"/>
      <c r="W596" s="157"/>
      <c r="AC596" s="91"/>
      <c r="AD596" s="1" t="str">
        <f>IF($P596="","0",VLOOKUP($P596,登録データ!$Q$4:$R$19,2,FALSE))</f>
        <v>0</v>
      </c>
      <c r="AE596" s="1" t="str">
        <f t="shared" si="740"/>
        <v>00</v>
      </c>
      <c r="AF596" s="1" t="str">
        <f t="shared" si="741"/>
        <v/>
      </c>
      <c r="AG596" s="1" t="str">
        <f t="shared" si="736"/>
        <v>000000</v>
      </c>
      <c r="AH596" s="1" t="str">
        <f t="shared" si="737"/>
        <v/>
      </c>
      <c r="AI596" s="1" t="str">
        <f t="shared" si="742"/>
        <v/>
      </c>
      <c r="AJ596" s="219"/>
      <c r="AK596" s="219"/>
      <c r="AM596" s="76"/>
      <c r="AN596" s="76"/>
      <c r="AO596" s="76"/>
      <c r="AP596" s="76"/>
      <c r="AR596" s="76"/>
      <c r="AS596" s="76"/>
      <c r="AT596" s="76"/>
      <c r="AU596" s="76"/>
    </row>
    <row r="597" spans="2:47" ht="19.5" thickTop="1">
      <c r="B597" s="209">
        <v>193</v>
      </c>
      <c r="C597" s="164"/>
      <c r="D597" s="168"/>
      <c r="E597" s="174"/>
      <c r="F597" s="169"/>
      <c r="G597" s="168"/>
      <c r="H597" s="174"/>
      <c r="I597" s="169"/>
      <c r="J597" s="168"/>
      <c r="K597" s="169"/>
      <c r="L597" s="168"/>
      <c r="M597" s="174"/>
      <c r="N597" s="169"/>
      <c r="O597" s="20" t="s">
        <v>153</v>
      </c>
      <c r="P597" s="54"/>
      <c r="Q597" s="29"/>
      <c r="R597" s="20" t="str">
        <f t="shared" si="738"/>
        <v/>
      </c>
      <c r="S597" s="29"/>
      <c r="T597" s="20" t="str">
        <f t="shared" si="739"/>
        <v/>
      </c>
      <c r="U597" s="81"/>
      <c r="V597" s="156"/>
      <c r="W597" s="157"/>
      <c r="AC597" s="91"/>
      <c r="AD597" s="1" t="str">
        <f>IF($P597="","0",VLOOKUP($P597,登録データ!$Q$4:$R$19,2,FALSE))</f>
        <v>0</v>
      </c>
      <c r="AE597" s="1" t="str">
        <f t="shared" si="740"/>
        <v>00</v>
      </c>
      <c r="AF597" s="1" t="str">
        <f t="shared" si="741"/>
        <v/>
      </c>
      <c r="AG597" s="1" t="str">
        <f t="shared" ref="AG597:AG620" si="827">IF($AF597=2,IF($S597="","0000",CONCATENATE(RIGHT($S597+100,2),$AE597)),IF($S597="","000000",CONCATENATE(RIGHT($Q597+100,2),RIGHT($S597+100,2),$AE597)))</f>
        <v>000000</v>
      </c>
      <c r="AH597" s="1" t="str">
        <f t="shared" ref="AH597:AH620" si="828">IF($P597="","",CONCATENATE($AD597," ",IF($AF597=1,RIGHT($AG597+10000000,7),RIGHT($AG597+100000,5))))</f>
        <v/>
      </c>
      <c r="AI597" s="1" t="str">
        <f t="shared" si="742"/>
        <v/>
      </c>
      <c r="AJ597" s="219" t="str">
        <f>IF($C597="","",IF($C597="@",0,IF(COUNTIF($C$21:$C$620,$C597)=1,0,1)))</f>
        <v/>
      </c>
      <c r="AK597" s="219" t="str">
        <f>IF($L597="","",IF(OR($L597="北海道",$L597="東京都",$L597="大阪府",$L597="京都府",RIGHT($L597,1)="県"),0,1))</f>
        <v/>
      </c>
      <c r="AM597" s="76" t="str">
        <f>IF(AN597="","",RANK(AN597,$AN$21:$AN$600,1))</f>
        <v/>
      </c>
      <c r="AN597" s="76" t="str">
        <f>IF(V597="","",C597)</f>
        <v/>
      </c>
      <c r="AO597" s="1" t="str">
        <f>IF(AP597="","",RANK(AP597,$AP$21:$AP$600,1))</f>
        <v/>
      </c>
      <c r="AP597" s="76" t="str">
        <f>IF(W597="","",C597)</f>
        <v/>
      </c>
      <c r="AR597" s="76" t="str">
        <f t="shared" ref="AR597" si="829">IF(C597="","",G599)</f>
        <v/>
      </c>
      <c r="AS597" s="76" t="str">
        <f t="shared" ref="AS597" si="830">RIGHT(C597,3)</f>
        <v/>
      </c>
      <c r="AT597" s="76" t="str">
        <f t="shared" ref="AT597" si="831">IF(C597="","",RIGHT("00"&amp;AS597,3))</f>
        <v/>
      </c>
      <c r="AU597" s="76" t="str">
        <f t="shared" ref="AU597" si="832">CONCATENATE(AR597,AT597)</f>
        <v/>
      </c>
    </row>
    <row r="598" spans="2:47">
      <c r="B598" s="125"/>
      <c r="C598" s="165"/>
      <c r="D598" s="170"/>
      <c r="E598" s="175"/>
      <c r="F598" s="171"/>
      <c r="G598" s="213"/>
      <c r="H598" s="214"/>
      <c r="I598" s="215"/>
      <c r="J598" s="170"/>
      <c r="K598" s="171"/>
      <c r="L598" s="170"/>
      <c r="M598" s="175"/>
      <c r="N598" s="171"/>
      <c r="O598" s="48" t="s">
        <v>154</v>
      </c>
      <c r="P598" s="27"/>
      <c r="Q598" s="45"/>
      <c r="R598" s="48" t="str">
        <f t="shared" ref="R598:R620" si="833">IF($P598="","",IF(OR(RIGHT($P598,1)="m",RIGHT($P598,1)="H"),"分",""))</f>
        <v/>
      </c>
      <c r="S598" s="45"/>
      <c r="T598" s="48" t="str">
        <f t="shared" ref="T598:T620" si="834">IF($P598="","",IF(OR(RIGHT($P598,1)="m",RIGHT($P598,1)="H"),"秒","m"))</f>
        <v/>
      </c>
      <c r="U598" s="73"/>
      <c r="V598" s="156"/>
      <c r="W598" s="157"/>
      <c r="AC598" s="91"/>
      <c r="AD598" s="1" t="str">
        <f>IF($P598="","0",VLOOKUP($P598,登録データ!$Q$4:$R$19,2,FALSE))</f>
        <v>0</v>
      </c>
      <c r="AE598" s="1" t="str">
        <f t="shared" ref="AE598:AE620" si="835">IF($U598="","00",IF(LEN($U598)=1,$U598*10,$U598))</f>
        <v>00</v>
      </c>
      <c r="AF598" s="1" t="str">
        <f t="shared" ref="AF598:AF620" si="836">IF($P598="","",IF(OR(RIGHT($P598,1)="m",RIGHT($P598,1)="H"),1,2))</f>
        <v/>
      </c>
      <c r="AG598" s="1" t="str">
        <f t="shared" si="827"/>
        <v>000000</v>
      </c>
      <c r="AH598" s="1" t="str">
        <f t="shared" si="828"/>
        <v/>
      </c>
      <c r="AI598" s="1" t="str">
        <f t="shared" ref="AI598:AI620" si="837">IF($S598="","",IF(OR(VALUE($S598)&lt;60,$T598="m"),0,1))</f>
        <v/>
      </c>
      <c r="AJ598" s="219"/>
      <c r="AK598" s="219"/>
      <c r="AM598" s="76"/>
      <c r="AN598" s="76"/>
      <c r="AO598" s="76"/>
      <c r="AP598" s="76"/>
      <c r="AR598" s="76"/>
      <c r="AS598" s="76"/>
      <c r="AT598" s="76"/>
      <c r="AU598" s="76"/>
    </row>
    <row r="599" spans="2:47" ht="19.5" thickBot="1">
      <c r="B599" s="210"/>
      <c r="C599" s="166"/>
      <c r="D599" s="172"/>
      <c r="E599" s="176"/>
      <c r="F599" s="173"/>
      <c r="G599" s="216"/>
      <c r="H599" s="217"/>
      <c r="I599" s="218"/>
      <c r="J599" s="172"/>
      <c r="K599" s="173"/>
      <c r="L599" s="172"/>
      <c r="M599" s="176"/>
      <c r="N599" s="173"/>
      <c r="O599" s="9" t="s">
        <v>155</v>
      </c>
      <c r="P599" s="111"/>
      <c r="Q599" s="30"/>
      <c r="R599" s="9" t="str">
        <f t="shared" si="833"/>
        <v/>
      </c>
      <c r="S599" s="30"/>
      <c r="T599" s="9" t="str">
        <f t="shared" si="834"/>
        <v/>
      </c>
      <c r="U599" s="82"/>
      <c r="V599" s="156"/>
      <c r="W599" s="157"/>
      <c r="AC599" s="91"/>
      <c r="AD599" s="1" t="str">
        <f>IF($P599="","0",VLOOKUP($P599,登録データ!$Q$4:$R$19,2,FALSE))</f>
        <v>0</v>
      </c>
      <c r="AE599" s="1" t="str">
        <f t="shared" si="835"/>
        <v>00</v>
      </c>
      <c r="AF599" s="1" t="str">
        <f t="shared" si="836"/>
        <v/>
      </c>
      <c r="AG599" s="1" t="str">
        <f t="shared" si="827"/>
        <v>000000</v>
      </c>
      <c r="AH599" s="1" t="str">
        <f t="shared" si="828"/>
        <v/>
      </c>
      <c r="AI599" s="1" t="str">
        <f t="shared" si="837"/>
        <v/>
      </c>
      <c r="AJ599" s="219"/>
      <c r="AK599" s="219"/>
      <c r="AM599" s="76"/>
      <c r="AN599" s="76"/>
      <c r="AO599" s="76"/>
      <c r="AP599" s="76"/>
      <c r="AR599" s="76"/>
      <c r="AS599" s="76"/>
      <c r="AT599" s="76"/>
      <c r="AU599" s="76"/>
    </row>
    <row r="600" spans="2:47" ht="19.5" thickTop="1">
      <c r="B600" s="209">
        <v>194</v>
      </c>
      <c r="C600" s="164"/>
      <c r="D600" s="168"/>
      <c r="E600" s="174"/>
      <c r="F600" s="169"/>
      <c r="G600" s="168"/>
      <c r="H600" s="174"/>
      <c r="I600" s="169"/>
      <c r="J600" s="168"/>
      <c r="K600" s="169"/>
      <c r="L600" s="168"/>
      <c r="M600" s="174"/>
      <c r="N600" s="169"/>
      <c r="O600" s="20" t="s">
        <v>153</v>
      </c>
      <c r="P600" s="54"/>
      <c r="Q600" s="29"/>
      <c r="R600" s="20" t="str">
        <f t="shared" si="833"/>
        <v/>
      </c>
      <c r="S600" s="29"/>
      <c r="T600" s="20" t="str">
        <f t="shared" si="834"/>
        <v/>
      </c>
      <c r="U600" s="81"/>
      <c r="V600" s="156"/>
      <c r="W600" s="157"/>
      <c r="AC600" s="91"/>
      <c r="AD600" s="1" t="str">
        <f>IF($P600="","0",VLOOKUP($P600,登録データ!$Q$4:$R$19,2,FALSE))</f>
        <v>0</v>
      </c>
      <c r="AE600" s="1" t="str">
        <f t="shared" si="835"/>
        <v>00</v>
      </c>
      <c r="AF600" s="1" t="str">
        <f t="shared" si="836"/>
        <v/>
      </c>
      <c r="AG600" s="1" t="str">
        <f t="shared" si="827"/>
        <v>000000</v>
      </c>
      <c r="AH600" s="1" t="str">
        <f t="shared" si="828"/>
        <v/>
      </c>
      <c r="AI600" s="1" t="str">
        <f t="shared" si="837"/>
        <v/>
      </c>
      <c r="AJ600" s="219" t="str">
        <f>IF($C600="","",IF($C600="@",0,IF(COUNTIF($C$21:$C$620,$C600)=1,0,1)))</f>
        <v/>
      </c>
      <c r="AK600" s="219" t="str">
        <f>IF($L600="","",IF(OR($L600="北海道",$L600="東京都",$L600="大阪府",$L600="京都府",RIGHT($L600,1)="県"),0,1))</f>
        <v/>
      </c>
      <c r="AM600" s="76" t="str">
        <f>IF(AN600="","",RANK(AN600,$AN$21:$AN$600,1))</f>
        <v/>
      </c>
      <c r="AN600" s="76" t="str">
        <f>IF(V600="","",C600)</f>
        <v/>
      </c>
      <c r="AO600" s="1" t="str">
        <f>IF(AP600="","",RANK(AP600,$AP$21:$AP$600,1))</f>
        <v/>
      </c>
      <c r="AP600" s="76" t="str">
        <f>IF(W600="","",C600)</f>
        <v/>
      </c>
      <c r="AR600" s="76" t="str">
        <f t="shared" ref="AR600" si="838">IF(C600="","",G602)</f>
        <v/>
      </c>
      <c r="AS600" s="76" t="str">
        <f t="shared" ref="AS600" si="839">RIGHT(C600,3)</f>
        <v/>
      </c>
      <c r="AT600" s="76" t="str">
        <f t="shared" ref="AT600" si="840">IF(C600="","",RIGHT("00"&amp;AS600,3))</f>
        <v/>
      </c>
      <c r="AU600" s="76" t="str">
        <f t="shared" ref="AU600" si="841">CONCATENATE(AR600,AT600)</f>
        <v/>
      </c>
    </row>
    <row r="601" spans="2:47">
      <c r="B601" s="125"/>
      <c r="C601" s="165"/>
      <c r="D601" s="170"/>
      <c r="E601" s="175"/>
      <c r="F601" s="171"/>
      <c r="G601" s="213"/>
      <c r="H601" s="214"/>
      <c r="I601" s="215"/>
      <c r="J601" s="170"/>
      <c r="K601" s="171"/>
      <c r="L601" s="170"/>
      <c r="M601" s="175"/>
      <c r="N601" s="171"/>
      <c r="O601" s="48" t="s">
        <v>154</v>
      </c>
      <c r="P601" s="27"/>
      <c r="Q601" s="45"/>
      <c r="R601" s="48" t="str">
        <f t="shared" si="833"/>
        <v/>
      </c>
      <c r="S601" s="45"/>
      <c r="T601" s="48" t="str">
        <f t="shared" si="834"/>
        <v/>
      </c>
      <c r="U601" s="73"/>
      <c r="V601" s="156"/>
      <c r="W601" s="157"/>
      <c r="AC601" s="91"/>
      <c r="AD601" s="1" t="str">
        <f>IF($P601="","0",VLOOKUP($P601,登録データ!$Q$4:$R$19,2,FALSE))</f>
        <v>0</v>
      </c>
      <c r="AE601" s="1" t="str">
        <f t="shared" si="835"/>
        <v>00</v>
      </c>
      <c r="AF601" s="1" t="str">
        <f t="shared" si="836"/>
        <v/>
      </c>
      <c r="AG601" s="1" t="str">
        <f t="shared" si="827"/>
        <v>000000</v>
      </c>
      <c r="AH601" s="1" t="str">
        <f t="shared" si="828"/>
        <v/>
      </c>
      <c r="AI601" s="1" t="str">
        <f t="shared" si="837"/>
        <v/>
      </c>
      <c r="AJ601" s="219"/>
      <c r="AK601" s="219"/>
      <c r="AM601" s="76"/>
      <c r="AN601" s="76"/>
      <c r="AO601" s="76"/>
      <c r="AP601" s="76"/>
      <c r="AR601" s="76"/>
      <c r="AS601" s="76"/>
      <c r="AT601" s="76"/>
      <c r="AU601" s="76"/>
    </row>
    <row r="602" spans="2:47" ht="19.5" thickBot="1">
      <c r="B602" s="210"/>
      <c r="C602" s="166"/>
      <c r="D602" s="172"/>
      <c r="E602" s="176"/>
      <c r="F602" s="173"/>
      <c r="G602" s="216"/>
      <c r="H602" s="217"/>
      <c r="I602" s="218"/>
      <c r="J602" s="172"/>
      <c r="K602" s="173"/>
      <c r="L602" s="172"/>
      <c r="M602" s="176"/>
      <c r="N602" s="173"/>
      <c r="O602" s="9" t="s">
        <v>155</v>
      </c>
      <c r="P602" s="111"/>
      <c r="Q602" s="30"/>
      <c r="R602" s="9" t="str">
        <f t="shared" si="833"/>
        <v/>
      </c>
      <c r="S602" s="30"/>
      <c r="T602" s="9" t="str">
        <f t="shared" si="834"/>
        <v/>
      </c>
      <c r="U602" s="82"/>
      <c r="V602" s="156"/>
      <c r="W602" s="157"/>
      <c r="AC602" s="91"/>
      <c r="AD602" s="1" t="str">
        <f>IF($P602="","0",VLOOKUP($P602,登録データ!$Q$4:$R$19,2,FALSE))</f>
        <v>0</v>
      </c>
      <c r="AE602" s="1" t="str">
        <f t="shared" si="835"/>
        <v>00</v>
      </c>
      <c r="AF602" s="1" t="str">
        <f t="shared" si="836"/>
        <v/>
      </c>
      <c r="AG602" s="1" t="str">
        <f t="shared" si="827"/>
        <v>000000</v>
      </c>
      <c r="AH602" s="1" t="str">
        <f t="shared" si="828"/>
        <v/>
      </c>
      <c r="AI602" s="1" t="str">
        <f t="shared" si="837"/>
        <v/>
      </c>
      <c r="AJ602" s="219"/>
      <c r="AK602" s="219"/>
      <c r="AM602" s="76"/>
      <c r="AN602" s="76"/>
      <c r="AO602" s="76"/>
      <c r="AP602" s="76"/>
      <c r="AR602" s="76"/>
      <c r="AS602" s="76"/>
      <c r="AT602" s="76"/>
      <c r="AU602" s="76"/>
    </row>
    <row r="603" spans="2:47" ht="19.5" thickTop="1">
      <c r="B603" s="209">
        <v>195</v>
      </c>
      <c r="C603" s="164"/>
      <c r="D603" s="168"/>
      <c r="E603" s="174"/>
      <c r="F603" s="169"/>
      <c r="G603" s="168"/>
      <c r="H603" s="174"/>
      <c r="I603" s="169"/>
      <c r="J603" s="168"/>
      <c r="K603" s="169"/>
      <c r="L603" s="168"/>
      <c r="M603" s="174"/>
      <c r="N603" s="169"/>
      <c r="O603" s="20" t="s">
        <v>153</v>
      </c>
      <c r="P603" s="54"/>
      <c r="Q603" s="29"/>
      <c r="R603" s="20" t="str">
        <f t="shared" si="833"/>
        <v/>
      </c>
      <c r="S603" s="29"/>
      <c r="T603" s="20" t="str">
        <f t="shared" si="834"/>
        <v/>
      </c>
      <c r="U603" s="81"/>
      <c r="V603" s="156"/>
      <c r="W603" s="157"/>
      <c r="AC603" s="91"/>
      <c r="AD603" s="1" t="str">
        <f>IF($P603="","0",VLOOKUP($P603,登録データ!$Q$4:$R$19,2,FALSE))</f>
        <v>0</v>
      </c>
      <c r="AE603" s="1" t="str">
        <f t="shared" si="835"/>
        <v>00</v>
      </c>
      <c r="AF603" s="1" t="str">
        <f t="shared" si="836"/>
        <v/>
      </c>
      <c r="AG603" s="1" t="str">
        <f t="shared" si="827"/>
        <v>000000</v>
      </c>
      <c r="AH603" s="1" t="str">
        <f t="shared" si="828"/>
        <v/>
      </c>
      <c r="AI603" s="1" t="str">
        <f t="shared" si="837"/>
        <v/>
      </c>
      <c r="AJ603" s="219" t="str">
        <f>IF($C603="","",IF($C603="@",0,IF(COUNTIF($C$21:$C$620,$C603)=1,0,1)))</f>
        <v/>
      </c>
      <c r="AK603" s="219" t="str">
        <f>IF($L603="","",IF(OR($L603="北海道",$L603="東京都",$L603="大阪府",$L603="京都府",RIGHT($L603,1)="県"),0,1))</f>
        <v/>
      </c>
      <c r="AM603" s="76"/>
      <c r="AN603" s="76" t="str">
        <f>IF(V603="","",C603)</f>
        <v/>
      </c>
      <c r="AO603" s="1" t="str">
        <f>IF(AP603="","",RANK(AP603,$AP$21:$AP$600,1))</f>
        <v/>
      </c>
      <c r="AP603" s="76" t="str">
        <f>IF(W603="","",C603)</f>
        <v/>
      </c>
      <c r="AR603" s="76" t="str">
        <f t="shared" ref="AR603" si="842">IF(C603="","",G605)</f>
        <v/>
      </c>
      <c r="AS603" s="76" t="str">
        <f t="shared" ref="AS603" si="843">RIGHT(C603,3)</f>
        <v/>
      </c>
      <c r="AT603" s="76" t="str">
        <f t="shared" ref="AT603" si="844">IF(C603="","",RIGHT("00"&amp;AS603,3))</f>
        <v/>
      </c>
      <c r="AU603" s="76" t="str">
        <f t="shared" ref="AU603" si="845">CONCATENATE(AR603,AT603)</f>
        <v/>
      </c>
    </row>
    <row r="604" spans="2:47">
      <c r="B604" s="125"/>
      <c r="C604" s="165"/>
      <c r="D604" s="170"/>
      <c r="E604" s="175"/>
      <c r="F604" s="171"/>
      <c r="G604" s="213"/>
      <c r="H604" s="214"/>
      <c r="I604" s="215"/>
      <c r="J604" s="170"/>
      <c r="K604" s="171"/>
      <c r="L604" s="170"/>
      <c r="M604" s="175"/>
      <c r="N604" s="171"/>
      <c r="O604" s="48" t="s">
        <v>154</v>
      </c>
      <c r="P604" s="27"/>
      <c r="Q604" s="45"/>
      <c r="R604" s="48" t="str">
        <f t="shared" si="833"/>
        <v/>
      </c>
      <c r="S604" s="45"/>
      <c r="T604" s="48" t="str">
        <f t="shared" si="834"/>
        <v/>
      </c>
      <c r="U604" s="73"/>
      <c r="V604" s="156"/>
      <c r="W604" s="157"/>
      <c r="AC604" s="91"/>
      <c r="AD604" s="1" t="str">
        <f>IF($P604="","0",VLOOKUP($P604,登録データ!$Q$4:$R$19,2,FALSE))</f>
        <v>0</v>
      </c>
      <c r="AE604" s="1" t="str">
        <f t="shared" si="835"/>
        <v>00</v>
      </c>
      <c r="AF604" s="1" t="str">
        <f t="shared" si="836"/>
        <v/>
      </c>
      <c r="AG604" s="1" t="str">
        <f t="shared" si="827"/>
        <v>000000</v>
      </c>
      <c r="AH604" s="1" t="str">
        <f t="shared" si="828"/>
        <v/>
      </c>
      <c r="AI604" s="1" t="str">
        <f t="shared" si="837"/>
        <v/>
      </c>
      <c r="AJ604" s="219"/>
      <c r="AK604" s="219"/>
      <c r="AM604" s="76"/>
      <c r="AN604" s="76"/>
      <c r="AO604" s="76"/>
      <c r="AP604" s="76"/>
      <c r="AR604" s="76"/>
      <c r="AS604" s="76"/>
      <c r="AT604" s="76"/>
      <c r="AU604" s="76"/>
    </row>
    <row r="605" spans="2:47" ht="19.5" thickBot="1">
      <c r="B605" s="210"/>
      <c r="C605" s="166"/>
      <c r="D605" s="172"/>
      <c r="E605" s="176"/>
      <c r="F605" s="173"/>
      <c r="G605" s="216"/>
      <c r="H605" s="217"/>
      <c r="I605" s="218"/>
      <c r="J605" s="172"/>
      <c r="K605" s="173"/>
      <c r="L605" s="172"/>
      <c r="M605" s="176"/>
      <c r="N605" s="173"/>
      <c r="O605" s="9" t="s">
        <v>155</v>
      </c>
      <c r="P605" s="111"/>
      <c r="Q605" s="30"/>
      <c r="R605" s="9" t="str">
        <f t="shared" si="833"/>
        <v/>
      </c>
      <c r="S605" s="30"/>
      <c r="T605" s="9" t="str">
        <f t="shared" si="834"/>
        <v/>
      </c>
      <c r="U605" s="82"/>
      <c r="V605" s="156"/>
      <c r="W605" s="157"/>
      <c r="AC605" s="91"/>
      <c r="AD605" s="1" t="str">
        <f>IF($P605="","0",VLOOKUP($P605,登録データ!$Q$4:$R$19,2,FALSE))</f>
        <v>0</v>
      </c>
      <c r="AE605" s="1" t="str">
        <f t="shared" si="835"/>
        <v>00</v>
      </c>
      <c r="AF605" s="1" t="str">
        <f t="shared" si="836"/>
        <v/>
      </c>
      <c r="AG605" s="1" t="str">
        <f t="shared" si="827"/>
        <v>000000</v>
      </c>
      <c r="AH605" s="1" t="str">
        <f t="shared" si="828"/>
        <v/>
      </c>
      <c r="AI605" s="1" t="str">
        <f t="shared" si="837"/>
        <v/>
      </c>
      <c r="AJ605" s="219"/>
      <c r="AK605" s="219"/>
      <c r="AM605" s="76"/>
      <c r="AN605" s="76"/>
      <c r="AO605" s="76"/>
      <c r="AP605" s="76"/>
      <c r="AR605" s="76"/>
      <c r="AS605" s="76"/>
      <c r="AT605" s="76"/>
      <c r="AU605" s="76"/>
    </row>
    <row r="606" spans="2:47" ht="19.5" thickTop="1">
      <c r="B606" s="209">
        <v>196</v>
      </c>
      <c r="C606" s="164"/>
      <c r="D606" s="168"/>
      <c r="E606" s="174"/>
      <c r="F606" s="169"/>
      <c r="G606" s="168"/>
      <c r="H606" s="174"/>
      <c r="I606" s="169"/>
      <c r="J606" s="168"/>
      <c r="K606" s="169"/>
      <c r="L606" s="168"/>
      <c r="M606" s="174"/>
      <c r="N606" s="169"/>
      <c r="O606" s="20" t="s">
        <v>153</v>
      </c>
      <c r="P606" s="54"/>
      <c r="Q606" s="29"/>
      <c r="R606" s="20" t="str">
        <f t="shared" si="833"/>
        <v/>
      </c>
      <c r="S606" s="29"/>
      <c r="T606" s="20" t="str">
        <f t="shared" si="834"/>
        <v/>
      </c>
      <c r="U606" s="81"/>
      <c r="V606" s="156"/>
      <c r="W606" s="157"/>
      <c r="AC606" s="91"/>
      <c r="AD606" s="1" t="str">
        <f>IF($P606="","0",VLOOKUP($P606,登録データ!$Q$4:$R$19,2,FALSE))</f>
        <v>0</v>
      </c>
      <c r="AE606" s="1" t="str">
        <f t="shared" si="835"/>
        <v>00</v>
      </c>
      <c r="AF606" s="1" t="str">
        <f t="shared" si="836"/>
        <v/>
      </c>
      <c r="AG606" s="1" t="str">
        <f t="shared" si="827"/>
        <v>000000</v>
      </c>
      <c r="AH606" s="1" t="str">
        <f t="shared" si="828"/>
        <v/>
      </c>
      <c r="AI606" s="1" t="str">
        <f t="shared" si="837"/>
        <v/>
      </c>
      <c r="AJ606" s="219" t="str">
        <f>IF($C606="","",IF($C606="@",0,IF(COUNTIF($C$21:$C$620,$C606)=1,0,1)))</f>
        <v/>
      </c>
      <c r="AK606" s="219" t="str">
        <f>IF($L606="","",IF(OR($L606="北海道",$L606="東京都",$L606="大阪府",$L606="京都府",RIGHT($L606,1)="県"),0,1))</f>
        <v/>
      </c>
      <c r="AM606" s="76"/>
      <c r="AN606" s="76" t="str">
        <f>IF(V606="","",C606)</f>
        <v/>
      </c>
      <c r="AO606" s="1" t="str">
        <f>IF(AP606="","",RANK(AP606,$AP$21:$AP$600,1))</f>
        <v/>
      </c>
      <c r="AP606" s="76" t="str">
        <f>IF(W606="","",C606)</f>
        <v/>
      </c>
      <c r="AR606" s="76" t="str">
        <f t="shared" ref="AR606" si="846">IF(C606="","",G608)</f>
        <v/>
      </c>
      <c r="AS606" s="76" t="str">
        <f t="shared" ref="AS606" si="847">RIGHT(C606,3)</f>
        <v/>
      </c>
      <c r="AT606" s="76" t="str">
        <f t="shared" ref="AT606" si="848">IF(C606="","",RIGHT("00"&amp;AS606,3))</f>
        <v/>
      </c>
      <c r="AU606" s="76" t="str">
        <f t="shared" ref="AU606" si="849">CONCATENATE(AR606,AT606)</f>
        <v/>
      </c>
    </row>
    <row r="607" spans="2:47">
      <c r="B607" s="125"/>
      <c r="C607" s="165"/>
      <c r="D607" s="170"/>
      <c r="E607" s="175"/>
      <c r="F607" s="171"/>
      <c r="G607" s="213"/>
      <c r="H607" s="214"/>
      <c r="I607" s="215"/>
      <c r="J607" s="170"/>
      <c r="K607" s="171"/>
      <c r="L607" s="170"/>
      <c r="M607" s="175"/>
      <c r="N607" s="171"/>
      <c r="O607" s="48" t="s">
        <v>154</v>
      </c>
      <c r="P607" s="27"/>
      <c r="Q607" s="45"/>
      <c r="R607" s="48" t="str">
        <f t="shared" si="833"/>
        <v/>
      </c>
      <c r="S607" s="45"/>
      <c r="T607" s="48" t="str">
        <f t="shared" si="834"/>
        <v/>
      </c>
      <c r="U607" s="73"/>
      <c r="V607" s="156"/>
      <c r="W607" s="157"/>
      <c r="AC607" s="91"/>
      <c r="AD607" s="1" t="str">
        <f>IF($P607="","0",VLOOKUP($P607,登録データ!$Q$4:$R$19,2,FALSE))</f>
        <v>0</v>
      </c>
      <c r="AE607" s="1" t="str">
        <f t="shared" si="835"/>
        <v>00</v>
      </c>
      <c r="AF607" s="1" t="str">
        <f t="shared" si="836"/>
        <v/>
      </c>
      <c r="AG607" s="1" t="str">
        <f t="shared" si="827"/>
        <v>000000</v>
      </c>
      <c r="AH607" s="1" t="str">
        <f t="shared" si="828"/>
        <v/>
      </c>
      <c r="AI607" s="1" t="str">
        <f t="shared" si="837"/>
        <v/>
      </c>
      <c r="AJ607" s="219"/>
      <c r="AK607" s="219"/>
      <c r="AM607" s="76"/>
      <c r="AN607" s="76"/>
      <c r="AO607" s="76"/>
      <c r="AP607" s="76"/>
      <c r="AR607" s="76"/>
      <c r="AS607" s="76"/>
      <c r="AT607" s="76"/>
      <c r="AU607" s="76"/>
    </row>
    <row r="608" spans="2:47" ht="19.5" thickBot="1">
      <c r="B608" s="210"/>
      <c r="C608" s="166"/>
      <c r="D608" s="172"/>
      <c r="E608" s="176"/>
      <c r="F608" s="173"/>
      <c r="G608" s="216"/>
      <c r="H608" s="217"/>
      <c r="I608" s="218"/>
      <c r="J608" s="172"/>
      <c r="K608" s="173"/>
      <c r="L608" s="172"/>
      <c r="M608" s="176"/>
      <c r="N608" s="173"/>
      <c r="O608" s="9" t="s">
        <v>155</v>
      </c>
      <c r="P608" s="111"/>
      <c r="Q608" s="30"/>
      <c r="R608" s="9" t="str">
        <f t="shared" si="833"/>
        <v/>
      </c>
      <c r="S608" s="30"/>
      <c r="T608" s="9" t="str">
        <f t="shared" si="834"/>
        <v/>
      </c>
      <c r="U608" s="82"/>
      <c r="V608" s="156"/>
      <c r="W608" s="157"/>
      <c r="AC608" s="91"/>
      <c r="AD608" s="1" t="str">
        <f>IF($P608="","0",VLOOKUP($P608,登録データ!$Q$4:$R$19,2,FALSE))</f>
        <v>0</v>
      </c>
      <c r="AE608" s="1" t="str">
        <f t="shared" si="835"/>
        <v>00</v>
      </c>
      <c r="AF608" s="1" t="str">
        <f t="shared" si="836"/>
        <v/>
      </c>
      <c r="AG608" s="1" t="str">
        <f t="shared" si="827"/>
        <v>000000</v>
      </c>
      <c r="AH608" s="1" t="str">
        <f t="shared" si="828"/>
        <v/>
      </c>
      <c r="AI608" s="1" t="str">
        <f t="shared" si="837"/>
        <v/>
      </c>
      <c r="AJ608" s="219"/>
      <c r="AK608" s="219"/>
      <c r="AM608" s="76"/>
      <c r="AN608" s="76"/>
      <c r="AO608" s="76"/>
      <c r="AP608" s="76"/>
      <c r="AR608" s="76"/>
      <c r="AS608" s="76"/>
      <c r="AT608" s="76"/>
      <c r="AU608" s="76"/>
    </row>
    <row r="609" spans="2:47" ht="19.5" thickTop="1">
      <c r="B609" s="209">
        <v>197</v>
      </c>
      <c r="C609" s="164"/>
      <c r="D609" s="168"/>
      <c r="E609" s="174"/>
      <c r="F609" s="169"/>
      <c r="G609" s="168"/>
      <c r="H609" s="174"/>
      <c r="I609" s="169"/>
      <c r="J609" s="168"/>
      <c r="K609" s="169"/>
      <c r="L609" s="168"/>
      <c r="M609" s="174"/>
      <c r="N609" s="169"/>
      <c r="O609" s="20" t="s">
        <v>153</v>
      </c>
      <c r="P609" s="54"/>
      <c r="Q609" s="29"/>
      <c r="R609" s="20" t="str">
        <f t="shared" si="833"/>
        <v/>
      </c>
      <c r="S609" s="29"/>
      <c r="T609" s="20" t="str">
        <f t="shared" si="834"/>
        <v/>
      </c>
      <c r="U609" s="81"/>
      <c r="V609" s="156"/>
      <c r="W609" s="157"/>
      <c r="AC609" s="91"/>
      <c r="AD609" s="1" t="str">
        <f>IF($P609="","0",VLOOKUP($P609,登録データ!$Q$4:$R$19,2,FALSE))</f>
        <v>0</v>
      </c>
      <c r="AE609" s="1" t="str">
        <f t="shared" si="835"/>
        <v>00</v>
      </c>
      <c r="AF609" s="1" t="str">
        <f t="shared" si="836"/>
        <v/>
      </c>
      <c r="AG609" s="1" t="str">
        <f t="shared" si="827"/>
        <v>000000</v>
      </c>
      <c r="AH609" s="1" t="str">
        <f t="shared" si="828"/>
        <v/>
      </c>
      <c r="AI609" s="1" t="str">
        <f t="shared" si="837"/>
        <v/>
      </c>
      <c r="AJ609" s="219" t="str">
        <f>IF($C609="","",IF($C609="@",0,IF(COUNTIF($C$21:$C$620,$C609)=1,0,1)))</f>
        <v/>
      </c>
      <c r="AK609" s="219" t="str">
        <f>IF($L609="","",IF(OR($L609="北海道",$L609="東京都",$L609="大阪府",$L609="京都府",RIGHT($L609,1)="県"),0,1))</f>
        <v/>
      </c>
      <c r="AM609" s="76"/>
      <c r="AN609" s="76" t="str">
        <f>IF(V609="","",C609)</f>
        <v/>
      </c>
      <c r="AO609" s="1" t="str">
        <f>IF(AP609="","",RANK(AP609,$AP$21:$AP$600,1))</f>
        <v/>
      </c>
      <c r="AP609" s="76" t="str">
        <f>IF(W609="","",C609)</f>
        <v/>
      </c>
      <c r="AR609" s="76" t="str">
        <f t="shared" ref="AR609" si="850">IF(C609="","",G611)</f>
        <v/>
      </c>
      <c r="AS609" s="76" t="str">
        <f t="shared" ref="AS609" si="851">RIGHT(C609,3)</f>
        <v/>
      </c>
      <c r="AT609" s="76" t="str">
        <f t="shared" ref="AT609" si="852">IF(C609="","",RIGHT("00"&amp;AS609,3))</f>
        <v/>
      </c>
      <c r="AU609" s="76" t="str">
        <f t="shared" ref="AU609" si="853">CONCATENATE(AR609,AT609)</f>
        <v/>
      </c>
    </row>
    <row r="610" spans="2:47">
      <c r="B610" s="125"/>
      <c r="C610" s="165"/>
      <c r="D610" s="170"/>
      <c r="E610" s="175"/>
      <c r="F610" s="171"/>
      <c r="G610" s="213"/>
      <c r="H610" s="214"/>
      <c r="I610" s="215"/>
      <c r="J610" s="170"/>
      <c r="K610" s="171"/>
      <c r="L610" s="170"/>
      <c r="M610" s="175"/>
      <c r="N610" s="171"/>
      <c r="O610" s="48" t="s">
        <v>154</v>
      </c>
      <c r="P610" s="27"/>
      <c r="Q610" s="45"/>
      <c r="R610" s="48" t="str">
        <f t="shared" si="833"/>
        <v/>
      </c>
      <c r="S610" s="45"/>
      <c r="T610" s="48" t="str">
        <f t="shared" si="834"/>
        <v/>
      </c>
      <c r="U610" s="73"/>
      <c r="V610" s="156"/>
      <c r="W610" s="157"/>
      <c r="AC610" s="91"/>
      <c r="AD610" s="1" t="str">
        <f>IF($P610="","0",VLOOKUP($P610,登録データ!$Q$4:$R$19,2,FALSE))</f>
        <v>0</v>
      </c>
      <c r="AE610" s="1" t="str">
        <f t="shared" si="835"/>
        <v>00</v>
      </c>
      <c r="AF610" s="1" t="str">
        <f t="shared" si="836"/>
        <v/>
      </c>
      <c r="AG610" s="1" t="str">
        <f t="shared" si="827"/>
        <v>000000</v>
      </c>
      <c r="AH610" s="1" t="str">
        <f t="shared" si="828"/>
        <v/>
      </c>
      <c r="AI610" s="1" t="str">
        <f t="shared" si="837"/>
        <v/>
      </c>
      <c r="AJ610" s="219"/>
      <c r="AK610" s="219"/>
      <c r="AM610" s="76"/>
      <c r="AN610" s="76"/>
      <c r="AO610" s="76"/>
      <c r="AP610" s="76"/>
      <c r="AR610" s="76"/>
      <c r="AS610" s="76"/>
      <c r="AT610" s="76"/>
      <c r="AU610" s="76"/>
    </row>
    <row r="611" spans="2:47" ht="19.5" thickBot="1">
      <c r="B611" s="210"/>
      <c r="C611" s="166"/>
      <c r="D611" s="172"/>
      <c r="E611" s="176"/>
      <c r="F611" s="173"/>
      <c r="G611" s="216"/>
      <c r="H611" s="217"/>
      <c r="I611" s="218"/>
      <c r="J611" s="172"/>
      <c r="K611" s="173"/>
      <c r="L611" s="172"/>
      <c r="M611" s="176"/>
      <c r="N611" s="173"/>
      <c r="O611" s="9" t="s">
        <v>155</v>
      </c>
      <c r="P611" s="111"/>
      <c r="Q611" s="30"/>
      <c r="R611" s="9" t="str">
        <f t="shared" si="833"/>
        <v/>
      </c>
      <c r="S611" s="30"/>
      <c r="T611" s="9" t="str">
        <f t="shared" si="834"/>
        <v/>
      </c>
      <c r="U611" s="82"/>
      <c r="V611" s="156"/>
      <c r="W611" s="157"/>
      <c r="AC611" s="91"/>
      <c r="AD611" s="1" t="str">
        <f>IF($P611="","0",VLOOKUP($P611,登録データ!$Q$4:$R$19,2,FALSE))</f>
        <v>0</v>
      </c>
      <c r="AE611" s="1" t="str">
        <f t="shared" si="835"/>
        <v>00</v>
      </c>
      <c r="AF611" s="1" t="str">
        <f t="shared" si="836"/>
        <v/>
      </c>
      <c r="AG611" s="1" t="str">
        <f t="shared" si="827"/>
        <v>000000</v>
      </c>
      <c r="AH611" s="1" t="str">
        <f t="shared" si="828"/>
        <v/>
      </c>
      <c r="AI611" s="1" t="str">
        <f t="shared" si="837"/>
        <v/>
      </c>
      <c r="AJ611" s="219"/>
      <c r="AK611" s="219"/>
      <c r="AM611" s="76"/>
      <c r="AN611" s="76"/>
      <c r="AO611" s="76"/>
      <c r="AP611" s="76"/>
      <c r="AR611" s="76"/>
      <c r="AS611" s="76"/>
      <c r="AT611" s="76"/>
      <c r="AU611" s="76"/>
    </row>
    <row r="612" spans="2:47" ht="19.5" thickTop="1">
      <c r="B612" s="209">
        <v>198</v>
      </c>
      <c r="C612" s="164"/>
      <c r="D612" s="168"/>
      <c r="E612" s="174"/>
      <c r="F612" s="169"/>
      <c r="G612" s="168"/>
      <c r="H612" s="174"/>
      <c r="I612" s="169"/>
      <c r="J612" s="168"/>
      <c r="K612" s="169"/>
      <c r="L612" s="168"/>
      <c r="M612" s="174"/>
      <c r="N612" s="169"/>
      <c r="O612" s="20" t="s">
        <v>153</v>
      </c>
      <c r="P612" s="54"/>
      <c r="Q612" s="29"/>
      <c r="R612" s="20" t="str">
        <f t="shared" si="833"/>
        <v/>
      </c>
      <c r="S612" s="29"/>
      <c r="T612" s="20" t="str">
        <f t="shared" si="834"/>
        <v/>
      </c>
      <c r="U612" s="81"/>
      <c r="V612" s="156"/>
      <c r="W612" s="157"/>
      <c r="AC612" s="91"/>
      <c r="AD612" s="1" t="str">
        <f>IF($P612="","0",VLOOKUP($P612,登録データ!$Q$4:$R$19,2,FALSE))</f>
        <v>0</v>
      </c>
      <c r="AE612" s="1" t="str">
        <f t="shared" si="835"/>
        <v>00</v>
      </c>
      <c r="AF612" s="1" t="str">
        <f t="shared" si="836"/>
        <v/>
      </c>
      <c r="AG612" s="1" t="str">
        <f t="shared" si="827"/>
        <v>000000</v>
      </c>
      <c r="AH612" s="1" t="str">
        <f t="shared" si="828"/>
        <v/>
      </c>
      <c r="AI612" s="1" t="str">
        <f t="shared" si="837"/>
        <v/>
      </c>
      <c r="AJ612" s="219" t="str">
        <f>IF($C612="","",IF($C612="@",0,IF(COUNTIF($C$21:$C$620,$C612)=1,0,1)))</f>
        <v/>
      </c>
      <c r="AK612" s="219" t="str">
        <f>IF($L612="","",IF(OR($L612="北海道",$L612="東京都",$L612="大阪府",$L612="京都府",RIGHT($L612,1)="県"),0,1))</f>
        <v/>
      </c>
      <c r="AM612" s="76"/>
      <c r="AN612" s="76" t="str">
        <f>IF(V612="","",C612)</f>
        <v/>
      </c>
      <c r="AO612" s="1" t="str">
        <f>IF(AP612="","",RANK(AP612,$AP$21:$AP$600,1))</f>
        <v/>
      </c>
      <c r="AP612" s="76" t="str">
        <f>IF(W612="","",C612)</f>
        <v/>
      </c>
      <c r="AR612" s="76" t="str">
        <f t="shared" ref="AR612" si="854">IF(C612="","",G614)</f>
        <v/>
      </c>
      <c r="AS612" s="76" t="str">
        <f t="shared" ref="AS612" si="855">RIGHT(C612,3)</f>
        <v/>
      </c>
      <c r="AT612" s="76" t="str">
        <f t="shared" ref="AT612" si="856">IF(C612="","",RIGHT("00"&amp;AS612,3))</f>
        <v/>
      </c>
      <c r="AU612" s="76" t="str">
        <f t="shared" ref="AU612" si="857">CONCATENATE(AR612,AT612)</f>
        <v/>
      </c>
    </row>
    <row r="613" spans="2:47">
      <c r="B613" s="125"/>
      <c r="C613" s="165"/>
      <c r="D613" s="170"/>
      <c r="E613" s="175"/>
      <c r="F613" s="171"/>
      <c r="G613" s="213"/>
      <c r="H613" s="214"/>
      <c r="I613" s="215"/>
      <c r="J613" s="170"/>
      <c r="K613" s="171"/>
      <c r="L613" s="170"/>
      <c r="M613" s="175"/>
      <c r="N613" s="171"/>
      <c r="O613" s="48" t="s">
        <v>154</v>
      </c>
      <c r="P613" s="27"/>
      <c r="Q613" s="45"/>
      <c r="R613" s="48" t="str">
        <f t="shared" si="833"/>
        <v/>
      </c>
      <c r="S613" s="45"/>
      <c r="T613" s="48" t="str">
        <f t="shared" si="834"/>
        <v/>
      </c>
      <c r="U613" s="73"/>
      <c r="V613" s="156"/>
      <c r="W613" s="157"/>
      <c r="AC613" s="91"/>
      <c r="AD613" s="1" t="str">
        <f>IF($P613="","0",VLOOKUP($P613,登録データ!$Q$4:$R$19,2,FALSE))</f>
        <v>0</v>
      </c>
      <c r="AE613" s="1" t="str">
        <f t="shared" si="835"/>
        <v>00</v>
      </c>
      <c r="AF613" s="1" t="str">
        <f t="shared" si="836"/>
        <v/>
      </c>
      <c r="AG613" s="1" t="str">
        <f t="shared" si="827"/>
        <v>000000</v>
      </c>
      <c r="AH613" s="1" t="str">
        <f t="shared" si="828"/>
        <v/>
      </c>
      <c r="AI613" s="1" t="str">
        <f t="shared" si="837"/>
        <v/>
      </c>
      <c r="AJ613" s="219"/>
      <c r="AK613" s="219"/>
      <c r="AM613" s="76"/>
      <c r="AN613" s="76"/>
      <c r="AO613" s="76"/>
      <c r="AP613" s="76"/>
      <c r="AR613" s="76"/>
      <c r="AS613" s="76"/>
      <c r="AT613" s="76"/>
      <c r="AU613" s="76"/>
    </row>
    <row r="614" spans="2:47" ht="19.5" thickBot="1">
      <c r="B614" s="210"/>
      <c r="C614" s="166"/>
      <c r="D614" s="172"/>
      <c r="E614" s="176"/>
      <c r="F614" s="173"/>
      <c r="G614" s="216"/>
      <c r="H614" s="217"/>
      <c r="I614" s="218"/>
      <c r="J614" s="172"/>
      <c r="K614" s="173"/>
      <c r="L614" s="172"/>
      <c r="M614" s="176"/>
      <c r="N614" s="173"/>
      <c r="O614" s="9" t="s">
        <v>155</v>
      </c>
      <c r="P614" s="111"/>
      <c r="Q614" s="30"/>
      <c r="R614" s="9" t="str">
        <f t="shared" si="833"/>
        <v/>
      </c>
      <c r="S614" s="30"/>
      <c r="T614" s="9" t="str">
        <f t="shared" si="834"/>
        <v/>
      </c>
      <c r="U614" s="82"/>
      <c r="V614" s="156"/>
      <c r="W614" s="157"/>
      <c r="AC614" s="91"/>
      <c r="AD614" s="1" t="str">
        <f>IF($P614="","0",VLOOKUP($P614,登録データ!$Q$4:$R$19,2,FALSE))</f>
        <v>0</v>
      </c>
      <c r="AE614" s="1" t="str">
        <f t="shared" si="835"/>
        <v>00</v>
      </c>
      <c r="AF614" s="1" t="str">
        <f t="shared" si="836"/>
        <v/>
      </c>
      <c r="AG614" s="1" t="str">
        <f t="shared" si="827"/>
        <v>000000</v>
      </c>
      <c r="AH614" s="1" t="str">
        <f t="shared" si="828"/>
        <v/>
      </c>
      <c r="AI614" s="1" t="str">
        <f t="shared" si="837"/>
        <v/>
      </c>
      <c r="AJ614" s="219"/>
      <c r="AK614" s="219"/>
      <c r="AM614" s="76"/>
      <c r="AN614" s="76"/>
      <c r="AO614" s="76"/>
      <c r="AP614" s="76"/>
      <c r="AR614" s="76"/>
      <c r="AS614" s="76"/>
      <c r="AT614" s="76"/>
      <c r="AU614" s="76"/>
    </row>
    <row r="615" spans="2:47" ht="19.5" thickTop="1">
      <c r="B615" s="209">
        <v>199</v>
      </c>
      <c r="C615" s="164"/>
      <c r="D615" s="168"/>
      <c r="E615" s="174"/>
      <c r="F615" s="169"/>
      <c r="G615" s="168"/>
      <c r="H615" s="174"/>
      <c r="I615" s="169"/>
      <c r="J615" s="168"/>
      <c r="K615" s="169"/>
      <c r="L615" s="168"/>
      <c r="M615" s="174"/>
      <c r="N615" s="169"/>
      <c r="O615" s="20" t="s">
        <v>153</v>
      </c>
      <c r="P615" s="54"/>
      <c r="Q615" s="29"/>
      <c r="R615" s="20" t="str">
        <f t="shared" si="833"/>
        <v/>
      </c>
      <c r="S615" s="29"/>
      <c r="T615" s="20" t="str">
        <f t="shared" si="834"/>
        <v/>
      </c>
      <c r="U615" s="81"/>
      <c r="V615" s="156"/>
      <c r="W615" s="157"/>
      <c r="AC615" s="91"/>
      <c r="AD615" s="1" t="str">
        <f>IF($P615="","0",VLOOKUP($P615,登録データ!$Q$4:$R$19,2,FALSE))</f>
        <v>0</v>
      </c>
      <c r="AE615" s="1" t="str">
        <f t="shared" si="835"/>
        <v>00</v>
      </c>
      <c r="AF615" s="1" t="str">
        <f t="shared" si="836"/>
        <v/>
      </c>
      <c r="AG615" s="1" t="str">
        <f t="shared" si="827"/>
        <v>000000</v>
      </c>
      <c r="AH615" s="1" t="str">
        <f t="shared" si="828"/>
        <v/>
      </c>
      <c r="AI615" s="1" t="str">
        <f t="shared" si="837"/>
        <v/>
      </c>
      <c r="AJ615" s="219" t="str">
        <f>IF($C615="","",IF($C615="@",0,IF(COUNTIF($C$21:$C$620,$C615)=1,0,1)))</f>
        <v/>
      </c>
      <c r="AK615" s="219" t="str">
        <f>IF($L615="","",IF(OR($L615="北海道",$L615="東京都",$L615="大阪府",$L615="京都府",RIGHT($L615,1)="県"),0,1))</f>
        <v/>
      </c>
      <c r="AM615" s="76"/>
      <c r="AN615" s="76" t="str">
        <f>IF(V615="","",C615)</f>
        <v/>
      </c>
      <c r="AO615" s="1" t="str">
        <f>IF(AP615="","",RANK(AP615,$AP$21:$AP$600,1))</f>
        <v/>
      </c>
      <c r="AP615" s="76" t="str">
        <f>IF(W615="","",C615)</f>
        <v/>
      </c>
      <c r="AR615" s="76" t="str">
        <f t="shared" ref="AR615" si="858">IF(C615="","",G617)</f>
        <v/>
      </c>
      <c r="AS615" s="76" t="str">
        <f t="shared" ref="AS615" si="859">RIGHT(C615,3)</f>
        <v/>
      </c>
      <c r="AT615" s="76" t="str">
        <f t="shared" ref="AT615" si="860">IF(C615="","",RIGHT("00"&amp;AS615,3))</f>
        <v/>
      </c>
      <c r="AU615" s="76" t="str">
        <f t="shared" ref="AU615" si="861">CONCATENATE(AR615,AT615)</f>
        <v/>
      </c>
    </row>
    <row r="616" spans="2:47">
      <c r="B616" s="125"/>
      <c r="C616" s="165"/>
      <c r="D616" s="170"/>
      <c r="E616" s="175"/>
      <c r="F616" s="171"/>
      <c r="G616" s="213"/>
      <c r="H616" s="214"/>
      <c r="I616" s="215"/>
      <c r="J616" s="170"/>
      <c r="K616" s="171"/>
      <c r="L616" s="170"/>
      <c r="M616" s="175"/>
      <c r="N616" s="171"/>
      <c r="O616" s="48" t="s">
        <v>154</v>
      </c>
      <c r="P616" s="27"/>
      <c r="Q616" s="45"/>
      <c r="R616" s="48" t="str">
        <f t="shared" si="833"/>
        <v/>
      </c>
      <c r="S616" s="45"/>
      <c r="T616" s="48" t="str">
        <f t="shared" si="834"/>
        <v/>
      </c>
      <c r="U616" s="73"/>
      <c r="V616" s="156"/>
      <c r="W616" s="157"/>
      <c r="AC616" s="91"/>
      <c r="AD616" s="1" t="str">
        <f>IF($P616="","0",VLOOKUP($P616,登録データ!$Q$4:$R$19,2,FALSE))</f>
        <v>0</v>
      </c>
      <c r="AE616" s="1" t="str">
        <f t="shared" si="835"/>
        <v>00</v>
      </c>
      <c r="AF616" s="1" t="str">
        <f t="shared" si="836"/>
        <v/>
      </c>
      <c r="AG616" s="1" t="str">
        <f t="shared" si="827"/>
        <v>000000</v>
      </c>
      <c r="AH616" s="1" t="str">
        <f t="shared" si="828"/>
        <v/>
      </c>
      <c r="AI616" s="1" t="str">
        <f t="shared" si="837"/>
        <v/>
      </c>
      <c r="AJ616" s="219"/>
      <c r="AK616" s="219"/>
      <c r="AM616" s="76"/>
      <c r="AN616" s="76"/>
      <c r="AO616" s="76"/>
      <c r="AP616" s="76"/>
      <c r="AR616" s="76"/>
      <c r="AS616" s="76"/>
      <c r="AT616" s="76"/>
      <c r="AU616" s="76"/>
    </row>
    <row r="617" spans="2:47" ht="19.5" thickBot="1">
      <c r="B617" s="210"/>
      <c r="C617" s="166"/>
      <c r="D617" s="172"/>
      <c r="E617" s="176"/>
      <c r="F617" s="173"/>
      <c r="G617" s="216"/>
      <c r="H617" s="217"/>
      <c r="I617" s="218"/>
      <c r="J617" s="172"/>
      <c r="K617" s="173"/>
      <c r="L617" s="172"/>
      <c r="M617" s="176"/>
      <c r="N617" s="173"/>
      <c r="O617" s="9" t="s">
        <v>155</v>
      </c>
      <c r="P617" s="111"/>
      <c r="Q617" s="30"/>
      <c r="R617" s="9" t="str">
        <f t="shared" si="833"/>
        <v/>
      </c>
      <c r="S617" s="30"/>
      <c r="T617" s="9" t="str">
        <f t="shared" si="834"/>
        <v/>
      </c>
      <c r="U617" s="82"/>
      <c r="V617" s="156"/>
      <c r="W617" s="157"/>
      <c r="AC617" s="91"/>
      <c r="AD617" s="1" t="str">
        <f>IF($P617="","0",VLOOKUP($P617,登録データ!$Q$4:$R$19,2,FALSE))</f>
        <v>0</v>
      </c>
      <c r="AE617" s="1" t="str">
        <f t="shared" si="835"/>
        <v>00</v>
      </c>
      <c r="AF617" s="1" t="str">
        <f t="shared" si="836"/>
        <v/>
      </c>
      <c r="AG617" s="1" t="str">
        <f t="shared" si="827"/>
        <v>000000</v>
      </c>
      <c r="AH617" s="1" t="str">
        <f t="shared" si="828"/>
        <v/>
      </c>
      <c r="AI617" s="1" t="str">
        <f t="shared" si="837"/>
        <v/>
      </c>
      <c r="AJ617" s="219"/>
      <c r="AK617" s="219"/>
      <c r="AM617" s="76"/>
      <c r="AN617" s="76"/>
      <c r="AO617" s="76"/>
      <c r="AP617" s="76"/>
      <c r="AR617" s="76"/>
      <c r="AS617" s="76"/>
      <c r="AT617" s="76"/>
      <c r="AU617" s="76"/>
    </row>
    <row r="618" spans="2:47" ht="19.5" thickTop="1">
      <c r="B618" s="209">
        <v>200</v>
      </c>
      <c r="C618" s="164"/>
      <c r="D618" s="168"/>
      <c r="E618" s="174"/>
      <c r="F618" s="169"/>
      <c r="G618" s="168"/>
      <c r="H618" s="174"/>
      <c r="I618" s="169"/>
      <c r="J618" s="168"/>
      <c r="K618" s="169"/>
      <c r="L618" s="168"/>
      <c r="M618" s="174"/>
      <c r="N618" s="169"/>
      <c r="O618" s="20" t="s">
        <v>153</v>
      </c>
      <c r="P618" s="54"/>
      <c r="Q618" s="29"/>
      <c r="R618" s="20" t="str">
        <f t="shared" si="833"/>
        <v/>
      </c>
      <c r="S618" s="29"/>
      <c r="T618" s="20" t="str">
        <f t="shared" si="834"/>
        <v/>
      </c>
      <c r="U618" s="81"/>
      <c r="V618" s="156"/>
      <c r="W618" s="157"/>
      <c r="AC618" s="91"/>
      <c r="AD618" s="1" t="str">
        <f>IF($P618="","0",VLOOKUP($P618,登録データ!$Q$4:$R$19,2,FALSE))</f>
        <v>0</v>
      </c>
      <c r="AE618" s="1" t="str">
        <f t="shared" si="835"/>
        <v>00</v>
      </c>
      <c r="AF618" s="1" t="str">
        <f t="shared" si="836"/>
        <v/>
      </c>
      <c r="AG618" s="1" t="str">
        <f t="shared" si="827"/>
        <v>000000</v>
      </c>
      <c r="AH618" s="1" t="str">
        <f t="shared" si="828"/>
        <v/>
      </c>
      <c r="AI618" s="1" t="str">
        <f t="shared" si="837"/>
        <v/>
      </c>
      <c r="AJ618" s="219" t="str">
        <f>IF($C618="","",IF($C618="@",0,IF(COUNTIF($C$21:$C$620,$C618)=1,0,1)))</f>
        <v/>
      </c>
      <c r="AK618" s="219" t="str">
        <f>IF($L618="","",IF(OR($L618="北海道",$L618="東京都",$L618="大阪府",$L618="京都府",RIGHT($L618,1)="県"),0,1))</f>
        <v/>
      </c>
      <c r="AM618" s="76"/>
      <c r="AN618" s="76" t="str">
        <f>IF(V618="","",C618)</f>
        <v/>
      </c>
      <c r="AO618" s="1" t="str">
        <f>IF(AP618="","",RANK(AP618,$AP$21:$AP$600,1))</f>
        <v/>
      </c>
      <c r="AP618" s="76" t="str">
        <f>IF(W618="","",C618)</f>
        <v/>
      </c>
      <c r="AR618" s="76" t="str">
        <f t="shared" ref="AR618" si="862">IF(C618="","",G620)</f>
        <v/>
      </c>
      <c r="AS618" s="76" t="str">
        <f t="shared" ref="AS618" si="863">RIGHT(C618,3)</f>
        <v/>
      </c>
      <c r="AT618" s="76" t="str">
        <f t="shared" ref="AT618" si="864">IF(C618="","",RIGHT("00"&amp;AS618,3))</f>
        <v/>
      </c>
      <c r="AU618" s="76" t="str">
        <f t="shared" ref="AU618" si="865">CONCATENATE(AR618,AT618)</f>
        <v/>
      </c>
    </row>
    <row r="619" spans="2:47">
      <c r="B619" s="125"/>
      <c r="C619" s="165"/>
      <c r="D619" s="170"/>
      <c r="E619" s="175"/>
      <c r="F619" s="171"/>
      <c r="G619" s="213"/>
      <c r="H619" s="214"/>
      <c r="I619" s="215"/>
      <c r="J619" s="170"/>
      <c r="K619" s="171"/>
      <c r="L619" s="170"/>
      <c r="M619" s="175"/>
      <c r="N619" s="171"/>
      <c r="O619" s="48" t="s">
        <v>154</v>
      </c>
      <c r="P619" s="27"/>
      <c r="Q619" s="45"/>
      <c r="R619" s="48" t="str">
        <f t="shared" si="833"/>
        <v/>
      </c>
      <c r="S619" s="45"/>
      <c r="T619" s="48" t="str">
        <f t="shared" si="834"/>
        <v/>
      </c>
      <c r="U619" s="73"/>
      <c r="V619" s="156"/>
      <c r="W619" s="157"/>
      <c r="AC619" s="91"/>
      <c r="AD619" s="1" t="str">
        <f>IF($P619="","0",VLOOKUP($P619,登録データ!$Q$4:$R$19,2,FALSE))</f>
        <v>0</v>
      </c>
      <c r="AE619" s="1" t="str">
        <f t="shared" si="835"/>
        <v>00</v>
      </c>
      <c r="AF619" s="1" t="str">
        <f t="shared" si="836"/>
        <v/>
      </c>
      <c r="AG619" s="1" t="str">
        <f t="shared" si="827"/>
        <v>000000</v>
      </c>
      <c r="AH619" s="1" t="str">
        <f t="shared" si="828"/>
        <v/>
      </c>
      <c r="AI619" s="1" t="str">
        <f t="shared" si="837"/>
        <v/>
      </c>
      <c r="AJ619" s="219"/>
      <c r="AK619" s="219"/>
      <c r="AM619" s="76"/>
      <c r="AN619" s="76"/>
      <c r="AO619" s="76"/>
      <c r="AP619" s="76"/>
      <c r="AR619" s="76"/>
      <c r="AS619" s="76"/>
      <c r="AT619" s="76"/>
      <c r="AU619" s="76"/>
    </row>
    <row r="620" spans="2:47" ht="19.5" thickBot="1">
      <c r="B620" s="126"/>
      <c r="C620" s="167"/>
      <c r="D620" s="177"/>
      <c r="E620" s="178"/>
      <c r="F620" s="179"/>
      <c r="G620" s="225"/>
      <c r="H620" s="226"/>
      <c r="I620" s="227"/>
      <c r="J620" s="177"/>
      <c r="K620" s="179"/>
      <c r="L620" s="177"/>
      <c r="M620" s="178"/>
      <c r="N620" s="179"/>
      <c r="O620" s="11" t="s">
        <v>155</v>
      </c>
      <c r="P620" s="111"/>
      <c r="Q620" s="31"/>
      <c r="R620" s="11" t="str">
        <f t="shared" si="833"/>
        <v/>
      </c>
      <c r="S620" s="31"/>
      <c r="T620" s="11" t="str">
        <f t="shared" si="834"/>
        <v/>
      </c>
      <c r="U620" s="83"/>
      <c r="V620" s="158"/>
      <c r="W620" s="159"/>
      <c r="AC620" s="94"/>
      <c r="AD620" s="1" t="str">
        <f>IF($P620="","0",VLOOKUP($P620,登録データ!$Q$4:$R$19,2,FALSE))</f>
        <v>0</v>
      </c>
      <c r="AE620" s="93" t="str">
        <f t="shared" si="835"/>
        <v>00</v>
      </c>
      <c r="AF620" s="93" t="str">
        <f t="shared" si="836"/>
        <v/>
      </c>
      <c r="AG620" s="93" t="str">
        <f t="shared" si="827"/>
        <v>000000</v>
      </c>
      <c r="AH620" s="96" t="str">
        <f t="shared" si="828"/>
        <v/>
      </c>
      <c r="AI620" s="1" t="str">
        <f t="shared" si="837"/>
        <v/>
      </c>
      <c r="AJ620" s="224"/>
      <c r="AK620" s="224"/>
      <c r="AM620" s="76"/>
      <c r="AN620" s="76"/>
      <c r="AO620" s="76"/>
      <c r="AP620" s="76"/>
      <c r="AR620" s="76"/>
      <c r="AS620" s="76"/>
      <c r="AT620" s="76"/>
      <c r="AU620" s="76"/>
    </row>
    <row r="621" spans="2:47">
      <c r="P621" s="88"/>
    </row>
  </sheetData>
  <sheetProtection algorithmName="SHA-512" hashValue="2cAGQ50OkeucRDD5U1Q7dknfvVLCSXt3puZO+x/wgSBEyHEH4f1qJAlTkAJIx7eFGU/S3kexeUM5XuGfWoIpcg==" saltValue="1tuWSyYaREMYTgY5YqhWSw==" spinCount="100000" sheet="1" objects="1" scenarios="1"/>
  <protectedRanges>
    <protectedRange sqref="L21:N620" name="範囲1_1"/>
    <protectedRange sqref="Q21:Q620 S21:S620 U21:U620 C21:K620" name="範囲1"/>
  </protectedRanges>
  <mergeCells count="2244">
    <mergeCell ref="G606:I607"/>
    <mergeCell ref="G608:I608"/>
    <mergeCell ref="G609:I610"/>
    <mergeCell ref="G611:I611"/>
    <mergeCell ref="G612:I613"/>
    <mergeCell ref="G614:I614"/>
    <mergeCell ref="G615:I616"/>
    <mergeCell ref="G617:I617"/>
    <mergeCell ref="G618:I619"/>
    <mergeCell ref="G620:I620"/>
    <mergeCell ref="G581:I581"/>
    <mergeCell ref="G582:I583"/>
    <mergeCell ref="G584:I584"/>
    <mergeCell ref="G585:I586"/>
    <mergeCell ref="G587:I587"/>
    <mergeCell ref="G588:I589"/>
    <mergeCell ref="G590:I590"/>
    <mergeCell ref="G591:I592"/>
    <mergeCell ref="G593:I593"/>
    <mergeCell ref="G594:I595"/>
    <mergeCell ref="G596:I596"/>
    <mergeCell ref="G597:I598"/>
    <mergeCell ref="G599:I599"/>
    <mergeCell ref="G600:I601"/>
    <mergeCell ref="G602:I602"/>
    <mergeCell ref="G603:I604"/>
    <mergeCell ref="G605:I605"/>
    <mergeCell ref="AJ21:AJ23"/>
    <mergeCell ref="AK21:AK23"/>
    <mergeCell ref="AK585:AK587"/>
    <mergeCell ref="AK588:AK590"/>
    <mergeCell ref="AK591:AK593"/>
    <mergeCell ref="AK594:AK596"/>
    <mergeCell ref="AK597:AK599"/>
    <mergeCell ref="AK600:AK602"/>
    <mergeCell ref="AK603:AK605"/>
    <mergeCell ref="AK606:AK608"/>
    <mergeCell ref="AK609:AK611"/>
    <mergeCell ref="AK612:AK614"/>
    <mergeCell ref="AK615:AK617"/>
    <mergeCell ref="AK618:AK620"/>
    <mergeCell ref="AK531:AK533"/>
    <mergeCell ref="AK534:AK536"/>
    <mergeCell ref="AK537:AK539"/>
    <mergeCell ref="AK540:AK542"/>
    <mergeCell ref="AK543:AK545"/>
    <mergeCell ref="AK546:AK548"/>
    <mergeCell ref="AK549:AK551"/>
    <mergeCell ref="AK552:AK554"/>
    <mergeCell ref="AK555:AK557"/>
    <mergeCell ref="AK558:AK560"/>
    <mergeCell ref="AK561:AK563"/>
    <mergeCell ref="AK564:AK566"/>
    <mergeCell ref="AK567:AK569"/>
    <mergeCell ref="AK570:AK572"/>
    <mergeCell ref="AK573:AK575"/>
    <mergeCell ref="AK576:AK578"/>
    <mergeCell ref="AK579:AK581"/>
    <mergeCell ref="AK483:AK485"/>
    <mergeCell ref="AK486:AK488"/>
    <mergeCell ref="AK489:AK491"/>
    <mergeCell ref="AK492:AK494"/>
    <mergeCell ref="AK495:AK497"/>
    <mergeCell ref="AK498:AK500"/>
    <mergeCell ref="AK501:AK503"/>
    <mergeCell ref="AK504:AK506"/>
    <mergeCell ref="AK507:AK509"/>
    <mergeCell ref="AK510:AK512"/>
    <mergeCell ref="AK513:AK515"/>
    <mergeCell ref="AK516:AK518"/>
    <mergeCell ref="AK519:AK521"/>
    <mergeCell ref="AK522:AK524"/>
    <mergeCell ref="AK525:AK527"/>
    <mergeCell ref="AK528:AK530"/>
    <mergeCell ref="AK582:AK584"/>
    <mergeCell ref="AK432:AK434"/>
    <mergeCell ref="AK435:AK437"/>
    <mergeCell ref="AK438:AK440"/>
    <mergeCell ref="AK441:AK443"/>
    <mergeCell ref="AK444:AK446"/>
    <mergeCell ref="AK447:AK449"/>
    <mergeCell ref="AK450:AK452"/>
    <mergeCell ref="AK453:AK455"/>
    <mergeCell ref="AK456:AK458"/>
    <mergeCell ref="AK459:AK461"/>
    <mergeCell ref="AK462:AK464"/>
    <mergeCell ref="AK465:AK467"/>
    <mergeCell ref="AK468:AK470"/>
    <mergeCell ref="AK471:AK473"/>
    <mergeCell ref="AK474:AK476"/>
    <mergeCell ref="AK477:AK479"/>
    <mergeCell ref="AK480:AK482"/>
    <mergeCell ref="AK381:AK383"/>
    <mergeCell ref="AK384:AK386"/>
    <mergeCell ref="AK387:AK389"/>
    <mergeCell ref="AK390:AK392"/>
    <mergeCell ref="AK393:AK395"/>
    <mergeCell ref="AK396:AK398"/>
    <mergeCell ref="AK399:AK401"/>
    <mergeCell ref="AK402:AK404"/>
    <mergeCell ref="AK405:AK407"/>
    <mergeCell ref="AK408:AK410"/>
    <mergeCell ref="AK411:AK413"/>
    <mergeCell ref="AK414:AK416"/>
    <mergeCell ref="AK417:AK419"/>
    <mergeCell ref="AK420:AK422"/>
    <mergeCell ref="AK423:AK425"/>
    <mergeCell ref="AK426:AK428"/>
    <mergeCell ref="AK429:AK431"/>
    <mergeCell ref="AK330:AK332"/>
    <mergeCell ref="AK333:AK335"/>
    <mergeCell ref="AK336:AK338"/>
    <mergeCell ref="AK339:AK341"/>
    <mergeCell ref="AK342:AK344"/>
    <mergeCell ref="AK345:AK347"/>
    <mergeCell ref="AK348:AK350"/>
    <mergeCell ref="AK351:AK353"/>
    <mergeCell ref="AK354:AK356"/>
    <mergeCell ref="AK357:AK359"/>
    <mergeCell ref="AK360:AK362"/>
    <mergeCell ref="AK363:AK365"/>
    <mergeCell ref="AK366:AK368"/>
    <mergeCell ref="AK369:AK371"/>
    <mergeCell ref="AK372:AK374"/>
    <mergeCell ref="AK375:AK377"/>
    <mergeCell ref="AK378:AK380"/>
    <mergeCell ref="AK279:AK281"/>
    <mergeCell ref="AK282:AK284"/>
    <mergeCell ref="AK285:AK287"/>
    <mergeCell ref="AK288:AK290"/>
    <mergeCell ref="AK291:AK293"/>
    <mergeCell ref="AK294:AK296"/>
    <mergeCell ref="AK297:AK299"/>
    <mergeCell ref="AK300:AK302"/>
    <mergeCell ref="AK303:AK305"/>
    <mergeCell ref="AK306:AK308"/>
    <mergeCell ref="AK309:AK311"/>
    <mergeCell ref="AK312:AK314"/>
    <mergeCell ref="AK315:AK317"/>
    <mergeCell ref="AK318:AK320"/>
    <mergeCell ref="AK321:AK323"/>
    <mergeCell ref="AK324:AK326"/>
    <mergeCell ref="AK327:AK329"/>
    <mergeCell ref="AK228:AK230"/>
    <mergeCell ref="AK231:AK233"/>
    <mergeCell ref="AK234:AK236"/>
    <mergeCell ref="AK237:AK239"/>
    <mergeCell ref="AK240:AK242"/>
    <mergeCell ref="AK243:AK245"/>
    <mergeCell ref="AK246:AK248"/>
    <mergeCell ref="AK249:AK251"/>
    <mergeCell ref="AK252:AK254"/>
    <mergeCell ref="AK255:AK257"/>
    <mergeCell ref="AK258:AK260"/>
    <mergeCell ref="AK261:AK263"/>
    <mergeCell ref="AK264:AK266"/>
    <mergeCell ref="AK267:AK269"/>
    <mergeCell ref="AK270:AK272"/>
    <mergeCell ref="AK273:AK275"/>
    <mergeCell ref="AK276:AK278"/>
    <mergeCell ref="AK177:AK179"/>
    <mergeCell ref="AK180:AK182"/>
    <mergeCell ref="AK183:AK185"/>
    <mergeCell ref="AK186:AK188"/>
    <mergeCell ref="AK189:AK191"/>
    <mergeCell ref="AK192:AK194"/>
    <mergeCell ref="AK195:AK197"/>
    <mergeCell ref="AK198:AK200"/>
    <mergeCell ref="AK201:AK203"/>
    <mergeCell ref="AK204:AK206"/>
    <mergeCell ref="AK207:AK209"/>
    <mergeCell ref="AK210:AK212"/>
    <mergeCell ref="AK213:AK215"/>
    <mergeCell ref="AK216:AK218"/>
    <mergeCell ref="AK219:AK221"/>
    <mergeCell ref="AK222:AK224"/>
    <mergeCell ref="AK225:AK227"/>
    <mergeCell ref="AK126:AK128"/>
    <mergeCell ref="AK129:AK131"/>
    <mergeCell ref="AK132:AK134"/>
    <mergeCell ref="AK135:AK137"/>
    <mergeCell ref="AK138:AK140"/>
    <mergeCell ref="AK141:AK143"/>
    <mergeCell ref="AK144:AK146"/>
    <mergeCell ref="AK147:AK149"/>
    <mergeCell ref="AK150:AK152"/>
    <mergeCell ref="AK153:AK155"/>
    <mergeCell ref="AK156:AK158"/>
    <mergeCell ref="AK159:AK161"/>
    <mergeCell ref="AK162:AK164"/>
    <mergeCell ref="AK165:AK167"/>
    <mergeCell ref="AK168:AK170"/>
    <mergeCell ref="AK171:AK173"/>
    <mergeCell ref="AK174:AK176"/>
    <mergeCell ref="AK75:AK77"/>
    <mergeCell ref="AK78:AK80"/>
    <mergeCell ref="AK81:AK83"/>
    <mergeCell ref="AK84:AK86"/>
    <mergeCell ref="AK87:AK89"/>
    <mergeCell ref="AK90:AK92"/>
    <mergeCell ref="AK93:AK95"/>
    <mergeCell ref="AK96:AK98"/>
    <mergeCell ref="AK99:AK101"/>
    <mergeCell ref="AK102:AK104"/>
    <mergeCell ref="AK105:AK107"/>
    <mergeCell ref="AK108:AK110"/>
    <mergeCell ref="AK111:AK113"/>
    <mergeCell ref="AK114:AK116"/>
    <mergeCell ref="AK117:AK119"/>
    <mergeCell ref="AK120:AK122"/>
    <mergeCell ref="AK123:AK125"/>
    <mergeCell ref="AK24:AK26"/>
    <mergeCell ref="AK27:AK29"/>
    <mergeCell ref="AK30:AK32"/>
    <mergeCell ref="AK33:AK35"/>
    <mergeCell ref="AK36:AK38"/>
    <mergeCell ref="AK39:AK41"/>
    <mergeCell ref="AK42:AK44"/>
    <mergeCell ref="AK45:AK47"/>
    <mergeCell ref="AK48:AK50"/>
    <mergeCell ref="AK51:AK53"/>
    <mergeCell ref="AK54:AK56"/>
    <mergeCell ref="AK57:AK59"/>
    <mergeCell ref="AK60:AK62"/>
    <mergeCell ref="AK63:AK65"/>
    <mergeCell ref="AK66:AK68"/>
    <mergeCell ref="AK69:AK71"/>
    <mergeCell ref="AK72:AK74"/>
    <mergeCell ref="AJ603:AJ605"/>
    <mergeCell ref="AJ606:AJ608"/>
    <mergeCell ref="AJ609:AJ611"/>
    <mergeCell ref="AJ612:AJ614"/>
    <mergeCell ref="AJ615:AJ617"/>
    <mergeCell ref="AJ618:AJ620"/>
    <mergeCell ref="AJ576:AJ578"/>
    <mergeCell ref="AJ579:AJ581"/>
    <mergeCell ref="AJ582:AJ584"/>
    <mergeCell ref="AJ585:AJ587"/>
    <mergeCell ref="AJ588:AJ590"/>
    <mergeCell ref="AJ591:AJ593"/>
    <mergeCell ref="AJ594:AJ596"/>
    <mergeCell ref="AJ597:AJ599"/>
    <mergeCell ref="AJ600:AJ602"/>
    <mergeCell ref="AJ549:AJ551"/>
    <mergeCell ref="AJ552:AJ554"/>
    <mergeCell ref="AJ555:AJ557"/>
    <mergeCell ref="AJ558:AJ560"/>
    <mergeCell ref="AJ561:AJ563"/>
    <mergeCell ref="AJ564:AJ566"/>
    <mergeCell ref="AJ567:AJ569"/>
    <mergeCell ref="AJ570:AJ572"/>
    <mergeCell ref="AJ573:AJ575"/>
    <mergeCell ref="AJ522:AJ524"/>
    <mergeCell ref="AJ525:AJ527"/>
    <mergeCell ref="AJ528:AJ530"/>
    <mergeCell ref="AJ531:AJ533"/>
    <mergeCell ref="AJ534:AJ536"/>
    <mergeCell ref="AJ537:AJ539"/>
    <mergeCell ref="AJ540:AJ542"/>
    <mergeCell ref="AJ543:AJ545"/>
    <mergeCell ref="AJ546:AJ548"/>
    <mergeCell ref="AJ495:AJ497"/>
    <mergeCell ref="AJ498:AJ500"/>
    <mergeCell ref="AJ501:AJ503"/>
    <mergeCell ref="AJ504:AJ506"/>
    <mergeCell ref="AJ507:AJ509"/>
    <mergeCell ref="AJ510:AJ512"/>
    <mergeCell ref="AJ513:AJ515"/>
    <mergeCell ref="AJ516:AJ518"/>
    <mergeCell ref="AJ519:AJ521"/>
    <mergeCell ref="AJ468:AJ470"/>
    <mergeCell ref="AJ471:AJ473"/>
    <mergeCell ref="AJ474:AJ476"/>
    <mergeCell ref="AJ477:AJ479"/>
    <mergeCell ref="AJ480:AJ482"/>
    <mergeCell ref="AJ483:AJ485"/>
    <mergeCell ref="AJ486:AJ488"/>
    <mergeCell ref="AJ489:AJ491"/>
    <mergeCell ref="AJ492:AJ494"/>
    <mergeCell ref="AJ441:AJ443"/>
    <mergeCell ref="AJ444:AJ446"/>
    <mergeCell ref="AJ447:AJ449"/>
    <mergeCell ref="AJ450:AJ452"/>
    <mergeCell ref="AJ453:AJ455"/>
    <mergeCell ref="AJ456:AJ458"/>
    <mergeCell ref="AJ459:AJ461"/>
    <mergeCell ref="AJ462:AJ464"/>
    <mergeCell ref="AJ465:AJ467"/>
    <mergeCell ref="AJ414:AJ416"/>
    <mergeCell ref="AJ417:AJ419"/>
    <mergeCell ref="AJ420:AJ422"/>
    <mergeCell ref="AJ423:AJ425"/>
    <mergeCell ref="AJ426:AJ428"/>
    <mergeCell ref="AJ429:AJ431"/>
    <mergeCell ref="AJ432:AJ434"/>
    <mergeCell ref="AJ435:AJ437"/>
    <mergeCell ref="AJ438:AJ440"/>
    <mergeCell ref="AJ387:AJ389"/>
    <mergeCell ref="AJ390:AJ392"/>
    <mergeCell ref="AJ393:AJ395"/>
    <mergeCell ref="AJ396:AJ398"/>
    <mergeCell ref="AJ399:AJ401"/>
    <mergeCell ref="AJ402:AJ404"/>
    <mergeCell ref="AJ405:AJ407"/>
    <mergeCell ref="AJ408:AJ410"/>
    <mergeCell ref="AJ411:AJ413"/>
    <mergeCell ref="AJ360:AJ362"/>
    <mergeCell ref="AJ363:AJ365"/>
    <mergeCell ref="AJ366:AJ368"/>
    <mergeCell ref="AJ369:AJ371"/>
    <mergeCell ref="AJ372:AJ374"/>
    <mergeCell ref="AJ375:AJ377"/>
    <mergeCell ref="AJ378:AJ380"/>
    <mergeCell ref="AJ381:AJ383"/>
    <mergeCell ref="AJ384:AJ386"/>
    <mergeCell ref="AJ333:AJ335"/>
    <mergeCell ref="AJ336:AJ338"/>
    <mergeCell ref="AJ339:AJ341"/>
    <mergeCell ref="AJ342:AJ344"/>
    <mergeCell ref="AJ345:AJ347"/>
    <mergeCell ref="AJ348:AJ350"/>
    <mergeCell ref="AJ351:AJ353"/>
    <mergeCell ref="AJ354:AJ356"/>
    <mergeCell ref="AJ357:AJ359"/>
    <mergeCell ref="AJ306:AJ308"/>
    <mergeCell ref="AJ309:AJ311"/>
    <mergeCell ref="AJ312:AJ314"/>
    <mergeCell ref="AJ315:AJ317"/>
    <mergeCell ref="AJ318:AJ320"/>
    <mergeCell ref="AJ321:AJ323"/>
    <mergeCell ref="AJ324:AJ326"/>
    <mergeCell ref="AJ327:AJ329"/>
    <mergeCell ref="AJ330:AJ332"/>
    <mergeCell ref="AJ279:AJ281"/>
    <mergeCell ref="AJ282:AJ284"/>
    <mergeCell ref="AJ285:AJ287"/>
    <mergeCell ref="AJ288:AJ290"/>
    <mergeCell ref="AJ291:AJ293"/>
    <mergeCell ref="AJ294:AJ296"/>
    <mergeCell ref="AJ297:AJ299"/>
    <mergeCell ref="AJ300:AJ302"/>
    <mergeCell ref="AJ303:AJ305"/>
    <mergeCell ref="AJ252:AJ254"/>
    <mergeCell ref="AJ255:AJ257"/>
    <mergeCell ref="AJ258:AJ260"/>
    <mergeCell ref="AJ261:AJ263"/>
    <mergeCell ref="AJ264:AJ266"/>
    <mergeCell ref="AJ267:AJ269"/>
    <mergeCell ref="AJ270:AJ272"/>
    <mergeCell ref="AJ273:AJ275"/>
    <mergeCell ref="AJ276:AJ278"/>
    <mergeCell ref="AJ225:AJ227"/>
    <mergeCell ref="AJ228:AJ230"/>
    <mergeCell ref="AJ231:AJ233"/>
    <mergeCell ref="AJ234:AJ236"/>
    <mergeCell ref="AJ237:AJ239"/>
    <mergeCell ref="AJ240:AJ242"/>
    <mergeCell ref="AJ243:AJ245"/>
    <mergeCell ref="AJ246:AJ248"/>
    <mergeCell ref="AJ249:AJ251"/>
    <mergeCell ref="AJ198:AJ200"/>
    <mergeCell ref="AJ201:AJ203"/>
    <mergeCell ref="AJ204:AJ206"/>
    <mergeCell ref="AJ207:AJ209"/>
    <mergeCell ref="AJ210:AJ212"/>
    <mergeCell ref="AJ213:AJ215"/>
    <mergeCell ref="AJ216:AJ218"/>
    <mergeCell ref="AJ219:AJ221"/>
    <mergeCell ref="AJ222:AJ224"/>
    <mergeCell ref="AJ171:AJ173"/>
    <mergeCell ref="AJ174:AJ176"/>
    <mergeCell ref="AJ177:AJ179"/>
    <mergeCell ref="AJ180:AJ182"/>
    <mergeCell ref="AJ183:AJ185"/>
    <mergeCell ref="AJ186:AJ188"/>
    <mergeCell ref="AJ189:AJ191"/>
    <mergeCell ref="AJ192:AJ194"/>
    <mergeCell ref="AJ195:AJ197"/>
    <mergeCell ref="AJ87:AJ89"/>
    <mergeCell ref="AJ147:AJ149"/>
    <mergeCell ref="AJ150:AJ152"/>
    <mergeCell ref="AJ153:AJ155"/>
    <mergeCell ref="AJ156:AJ158"/>
    <mergeCell ref="AJ159:AJ161"/>
    <mergeCell ref="AJ162:AJ164"/>
    <mergeCell ref="AJ165:AJ167"/>
    <mergeCell ref="AJ168:AJ170"/>
    <mergeCell ref="AJ117:AJ119"/>
    <mergeCell ref="AJ120:AJ122"/>
    <mergeCell ref="AJ123:AJ125"/>
    <mergeCell ref="AJ126:AJ128"/>
    <mergeCell ref="AJ129:AJ131"/>
    <mergeCell ref="AJ132:AJ134"/>
    <mergeCell ref="AJ135:AJ137"/>
    <mergeCell ref="AJ138:AJ140"/>
    <mergeCell ref="AJ141:AJ143"/>
    <mergeCell ref="AJ144:AJ146"/>
    <mergeCell ref="AJ90:AJ92"/>
    <mergeCell ref="AJ93:AJ95"/>
    <mergeCell ref="AJ96:AJ98"/>
    <mergeCell ref="AJ99:AJ101"/>
    <mergeCell ref="AJ102:AJ104"/>
    <mergeCell ref="AJ105:AJ107"/>
    <mergeCell ref="AJ108:AJ110"/>
    <mergeCell ref="AJ111:AJ113"/>
    <mergeCell ref="AJ114:AJ116"/>
    <mergeCell ref="AJ24:AJ26"/>
    <mergeCell ref="AJ27:AJ29"/>
    <mergeCell ref="AJ30:AJ32"/>
    <mergeCell ref="AJ33:AJ35"/>
    <mergeCell ref="AJ36:AJ38"/>
    <mergeCell ref="AJ39:AJ41"/>
    <mergeCell ref="AJ42:AJ44"/>
    <mergeCell ref="AJ45:AJ47"/>
    <mergeCell ref="AJ48:AJ50"/>
    <mergeCell ref="AJ51:AJ53"/>
    <mergeCell ref="AJ54:AJ56"/>
    <mergeCell ref="AJ57:AJ59"/>
    <mergeCell ref="AJ60:AJ62"/>
    <mergeCell ref="AJ63:AJ65"/>
    <mergeCell ref="AJ66:AJ68"/>
    <mergeCell ref="AJ69:AJ71"/>
    <mergeCell ref="AJ72:AJ74"/>
    <mergeCell ref="AJ75:AJ77"/>
    <mergeCell ref="AJ78:AJ80"/>
    <mergeCell ref="AJ81:AJ83"/>
    <mergeCell ref="AJ84:AJ86"/>
    <mergeCell ref="B609:B611"/>
    <mergeCell ref="B606:B608"/>
    <mergeCell ref="D606:F608"/>
    <mergeCell ref="J606:K608"/>
    <mergeCell ref="L606:N608"/>
    <mergeCell ref="D609:F611"/>
    <mergeCell ref="B1:U2"/>
    <mergeCell ref="C10:U11"/>
    <mergeCell ref="B618:B620"/>
    <mergeCell ref="B615:B617"/>
    <mergeCell ref="B612:B614"/>
    <mergeCell ref="B597:B599"/>
    <mergeCell ref="B594:B596"/>
    <mergeCell ref="D594:F596"/>
    <mergeCell ref="J594:K596"/>
    <mergeCell ref="L594:N596"/>
    <mergeCell ref="D597:F599"/>
    <mergeCell ref="J597:K599"/>
    <mergeCell ref="L597:N599"/>
    <mergeCell ref="C594:C596"/>
    <mergeCell ref="C597:C599"/>
    <mergeCell ref="B603:B605"/>
    <mergeCell ref="B600:B602"/>
    <mergeCell ref="D600:F602"/>
    <mergeCell ref="J600:K602"/>
    <mergeCell ref="L600:N602"/>
    <mergeCell ref="D603:F605"/>
    <mergeCell ref="J603:K605"/>
    <mergeCell ref="L603:N605"/>
    <mergeCell ref="C600:C602"/>
    <mergeCell ref="C603:C605"/>
    <mergeCell ref="B585:B587"/>
    <mergeCell ref="B582:B584"/>
    <mergeCell ref="D582:F584"/>
    <mergeCell ref="J582:K584"/>
    <mergeCell ref="L582:N584"/>
    <mergeCell ref="D585:F587"/>
    <mergeCell ref="J585:K587"/>
    <mergeCell ref="L585:N587"/>
    <mergeCell ref="C582:C584"/>
    <mergeCell ref="C585:C587"/>
    <mergeCell ref="B591:B593"/>
    <mergeCell ref="B588:B590"/>
    <mergeCell ref="D588:F590"/>
    <mergeCell ref="J588:K590"/>
    <mergeCell ref="L588:N590"/>
    <mergeCell ref="D591:F593"/>
    <mergeCell ref="J591:K593"/>
    <mergeCell ref="L591:N593"/>
    <mergeCell ref="C588:C590"/>
    <mergeCell ref="C591:C593"/>
    <mergeCell ref="B573:B575"/>
    <mergeCell ref="B570:B572"/>
    <mergeCell ref="D570:F572"/>
    <mergeCell ref="J570:K572"/>
    <mergeCell ref="L570:N572"/>
    <mergeCell ref="D573:F575"/>
    <mergeCell ref="J573:K575"/>
    <mergeCell ref="L573:N575"/>
    <mergeCell ref="C570:C572"/>
    <mergeCell ref="C573:C575"/>
    <mergeCell ref="B579:B581"/>
    <mergeCell ref="B576:B578"/>
    <mergeCell ref="D576:F578"/>
    <mergeCell ref="J576:K578"/>
    <mergeCell ref="L576:N578"/>
    <mergeCell ref="D579:F581"/>
    <mergeCell ref="J579:K581"/>
    <mergeCell ref="L579:N581"/>
    <mergeCell ref="C576:C578"/>
    <mergeCell ref="C579:C581"/>
    <mergeCell ref="G570:I571"/>
    <mergeCell ref="G572:I572"/>
    <mergeCell ref="G573:I574"/>
    <mergeCell ref="G575:I575"/>
    <mergeCell ref="G576:I577"/>
    <mergeCell ref="G578:I578"/>
    <mergeCell ref="G579:I580"/>
    <mergeCell ref="B561:B563"/>
    <mergeCell ref="B558:B560"/>
    <mergeCell ref="D558:F560"/>
    <mergeCell ref="J558:K560"/>
    <mergeCell ref="L558:N560"/>
    <mergeCell ref="D561:F563"/>
    <mergeCell ref="J561:K563"/>
    <mergeCell ref="L561:N563"/>
    <mergeCell ref="C558:C560"/>
    <mergeCell ref="C561:C563"/>
    <mergeCell ref="B567:B569"/>
    <mergeCell ref="B564:B566"/>
    <mergeCell ref="D564:F566"/>
    <mergeCell ref="J564:K566"/>
    <mergeCell ref="L564:N566"/>
    <mergeCell ref="D567:F569"/>
    <mergeCell ref="J567:K569"/>
    <mergeCell ref="L567:N569"/>
    <mergeCell ref="C564:C566"/>
    <mergeCell ref="C567:C569"/>
    <mergeCell ref="G558:I559"/>
    <mergeCell ref="G560:I560"/>
    <mergeCell ref="G561:I562"/>
    <mergeCell ref="G563:I563"/>
    <mergeCell ref="G564:I565"/>
    <mergeCell ref="G566:I566"/>
    <mergeCell ref="G567:I568"/>
    <mergeCell ref="G569:I569"/>
    <mergeCell ref="B549:B551"/>
    <mergeCell ref="B546:B548"/>
    <mergeCell ref="D546:F548"/>
    <mergeCell ref="J546:K548"/>
    <mergeCell ref="L546:N548"/>
    <mergeCell ref="D549:F551"/>
    <mergeCell ref="J549:K551"/>
    <mergeCell ref="L549:N551"/>
    <mergeCell ref="C546:C548"/>
    <mergeCell ref="C549:C551"/>
    <mergeCell ref="B555:B557"/>
    <mergeCell ref="B552:B554"/>
    <mergeCell ref="D552:F554"/>
    <mergeCell ref="J552:K554"/>
    <mergeCell ref="L552:N554"/>
    <mergeCell ref="D555:F557"/>
    <mergeCell ref="J555:K557"/>
    <mergeCell ref="L555:N557"/>
    <mergeCell ref="C552:C554"/>
    <mergeCell ref="C555:C557"/>
    <mergeCell ref="G546:I547"/>
    <mergeCell ref="G548:I548"/>
    <mergeCell ref="G549:I550"/>
    <mergeCell ref="G551:I551"/>
    <mergeCell ref="G552:I553"/>
    <mergeCell ref="G554:I554"/>
    <mergeCell ref="G555:I556"/>
    <mergeCell ref="G557:I557"/>
    <mergeCell ref="B537:B539"/>
    <mergeCell ref="B534:B536"/>
    <mergeCell ref="D534:F536"/>
    <mergeCell ref="J534:K536"/>
    <mergeCell ref="L534:N536"/>
    <mergeCell ref="D537:F539"/>
    <mergeCell ref="J537:K539"/>
    <mergeCell ref="L537:N539"/>
    <mergeCell ref="C534:C536"/>
    <mergeCell ref="C537:C539"/>
    <mergeCell ref="B543:B545"/>
    <mergeCell ref="B540:B542"/>
    <mergeCell ref="D540:F542"/>
    <mergeCell ref="J540:K542"/>
    <mergeCell ref="L540:N542"/>
    <mergeCell ref="D543:F545"/>
    <mergeCell ref="J543:K545"/>
    <mergeCell ref="L543:N545"/>
    <mergeCell ref="C540:C542"/>
    <mergeCell ref="C543:C545"/>
    <mergeCell ref="G534:I535"/>
    <mergeCell ref="G536:I536"/>
    <mergeCell ref="G537:I538"/>
    <mergeCell ref="G539:I539"/>
    <mergeCell ref="G540:I541"/>
    <mergeCell ref="G542:I542"/>
    <mergeCell ref="G543:I544"/>
    <mergeCell ref="G545:I545"/>
    <mergeCell ref="B525:B527"/>
    <mergeCell ref="B522:B524"/>
    <mergeCell ref="D522:F524"/>
    <mergeCell ref="J522:K524"/>
    <mergeCell ref="L522:N524"/>
    <mergeCell ref="D525:F527"/>
    <mergeCell ref="J525:K527"/>
    <mergeCell ref="L525:N527"/>
    <mergeCell ref="C522:C524"/>
    <mergeCell ref="C525:C527"/>
    <mergeCell ref="B531:B533"/>
    <mergeCell ref="B528:B530"/>
    <mergeCell ref="D528:F530"/>
    <mergeCell ref="J528:K530"/>
    <mergeCell ref="L528:N530"/>
    <mergeCell ref="D531:F533"/>
    <mergeCell ref="J531:K533"/>
    <mergeCell ref="L531:N533"/>
    <mergeCell ref="C528:C530"/>
    <mergeCell ref="C531:C533"/>
    <mergeCell ref="G522:I523"/>
    <mergeCell ref="G524:I524"/>
    <mergeCell ref="G525:I526"/>
    <mergeCell ref="G527:I527"/>
    <mergeCell ref="G528:I529"/>
    <mergeCell ref="G530:I530"/>
    <mergeCell ref="G531:I532"/>
    <mergeCell ref="G533:I533"/>
    <mergeCell ref="B513:B515"/>
    <mergeCell ref="B510:B512"/>
    <mergeCell ref="D510:F512"/>
    <mergeCell ref="J510:K512"/>
    <mergeCell ref="L510:N512"/>
    <mergeCell ref="D513:F515"/>
    <mergeCell ref="J513:K515"/>
    <mergeCell ref="L513:N515"/>
    <mergeCell ref="C510:C512"/>
    <mergeCell ref="C513:C515"/>
    <mergeCell ref="B519:B521"/>
    <mergeCell ref="B516:B518"/>
    <mergeCell ref="D516:F518"/>
    <mergeCell ref="J516:K518"/>
    <mergeCell ref="L516:N518"/>
    <mergeCell ref="D519:F521"/>
    <mergeCell ref="J519:K521"/>
    <mergeCell ref="L519:N521"/>
    <mergeCell ref="C516:C518"/>
    <mergeCell ref="C519:C521"/>
    <mergeCell ref="G510:I511"/>
    <mergeCell ref="G512:I512"/>
    <mergeCell ref="G513:I514"/>
    <mergeCell ref="G515:I515"/>
    <mergeCell ref="G516:I517"/>
    <mergeCell ref="G518:I518"/>
    <mergeCell ref="G519:I520"/>
    <mergeCell ref="G521:I521"/>
    <mergeCell ref="B501:B503"/>
    <mergeCell ref="B498:B500"/>
    <mergeCell ref="D498:F500"/>
    <mergeCell ref="J498:K500"/>
    <mergeCell ref="L498:N500"/>
    <mergeCell ref="D501:F503"/>
    <mergeCell ref="J501:K503"/>
    <mergeCell ref="L501:N503"/>
    <mergeCell ref="C498:C500"/>
    <mergeCell ref="C501:C503"/>
    <mergeCell ref="B507:B509"/>
    <mergeCell ref="B504:B506"/>
    <mergeCell ref="D504:F506"/>
    <mergeCell ref="J504:K506"/>
    <mergeCell ref="L504:N506"/>
    <mergeCell ref="D507:F509"/>
    <mergeCell ref="J507:K509"/>
    <mergeCell ref="L507:N509"/>
    <mergeCell ref="C504:C506"/>
    <mergeCell ref="C507:C509"/>
    <mergeCell ref="G498:I499"/>
    <mergeCell ref="G500:I500"/>
    <mergeCell ref="G501:I502"/>
    <mergeCell ref="G503:I503"/>
    <mergeCell ref="G504:I505"/>
    <mergeCell ref="G506:I506"/>
    <mergeCell ref="G507:I508"/>
    <mergeCell ref="G509:I509"/>
    <mergeCell ref="B489:B491"/>
    <mergeCell ref="B486:B488"/>
    <mergeCell ref="D486:F488"/>
    <mergeCell ref="J486:K488"/>
    <mergeCell ref="L486:N488"/>
    <mergeCell ref="D489:F491"/>
    <mergeCell ref="J489:K491"/>
    <mergeCell ref="L489:N491"/>
    <mergeCell ref="C486:C488"/>
    <mergeCell ref="C489:C491"/>
    <mergeCell ref="B495:B497"/>
    <mergeCell ref="B492:B494"/>
    <mergeCell ref="D492:F494"/>
    <mergeCell ref="J492:K494"/>
    <mergeCell ref="L492:N494"/>
    <mergeCell ref="D495:F497"/>
    <mergeCell ref="J495:K497"/>
    <mergeCell ref="L495:N497"/>
    <mergeCell ref="C492:C494"/>
    <mergeCell ref="C495:C497"/>
    <mergeCell ref="G486:I487"/>
    <mergeCell ref="G488:I488"/>
    <mergeCell ref="G489:I490"/>
    <mergeCell ref="G491:I491"/>
    <mergeCell ref="G492:I493"/>
    <mergeCell ref="G494:I494"/>
    <mergeCell ref="G495:I496"/>
    <mergeCell ref="G497:I497"/>
    <mergeCell ref="B477:B479"/>
    <mergeCell ref="B474:B476"/>
    <mergeCell ref="D474:F476"/>
    <mergeCell ref="J474:K476"/>
    <mergeCell ref="L474:N476"/>
    <mergeCell ref="D477:F479"/>
    <mergeCell ref="J477:K479"/>
    <mergeCell ref="L477:N479"/>
    <mergeCell ref="C474:C476"/>
    <mergeCell ref="C477:C479"/>
    <mergeCell ref="B483:B485"/>
    <mergeCell ref="B480:B482"/>
    <mergeCell ref="D480:F482"/>
    <mergeCell ref="J480:K482"/>
    <mergeCell ref="L480:N482"/>
    <mergeCell ref="D483:F485"/>
    <mergeCell ref="J483:K485"/>
    <mergeCell ref="L483:N485"/>
    <mergeCell ref="C480:C482"/>
    <mergeCell ref="C483:C485"/>
    <mergeCell ref="G474:I475"/>
    <mergeCell ref="G476:I476"/>
    <mergeCell ref="G477:I478"/>
    <mergeCell ref="G479:I479"/>
    <mergeCell ref="G480:I481"/>
    <mergeCell ref="G482:I482"/>
    <mergeCell ref="G483:I484"/>
    <mergeCell ref="G485:I485"/>
    <mergeCell ref="B465:B467"/>
    <mergeCell ref="B462:B464"/>
    <mergeCell ref="D462:F464"/>
    <mergeCell ref="J462:K464"/>
    <mergeCell ref="L462:N464"/>
    <mergeCell ref="D465:F467"/>
    <mergeCell ref="J465:K467"/>
    <mergeCell ref="L465:N467"/>
    <mergeCell ref="C462:C464"/>
    <mergeCell ref="C465:C467"/>
    <mergeCell ref="B471:B473"/>
    <mergeCell ref="B468:B470"/>
    <mergeCell ref="D468:F470"/>
    <mergeCell ref="J468:K470"/>
    <mergeCell ref="L468:N470"/>
    <mergeCell ref="D471:F473"/>
    <mergeCell ref="J471:K473"/>
    <mergeCell ref="L471:N473"/>
    <mergeCell ref="C468:C470"/>
    <mergeCell ref="C471:C473"/>
    <mergeCell ref="G462:I463"/>
    <mergeCell ref="G464:I464"/>
    <mergeCell ref="G465:I466"/>
    <mergeCell ref="G467:I467"/>
    <mergeCell ref="G468:I469"/>
    <mergeCell ref="G470:I470"/>
    <mergeCell ref="G471:I472"/>
    <mergeCell ref="G473:I473"/>
    <mergeCell ref="B453:B455"/>
    <mergeCell ref="B450:B452"/>
    <mergeCell ref="D450:F452"/>
    <mergeCell ref="J450:K452"/>
    <mergeCell ref="L450:N452"/>
    <mergeCell ref="D453:F455"/>
    <mergeCell ref="J453:K455"/>
    <mergeCell ref="L453:N455"/>
    <mergeCell ref="C450:C452"/>
    <mergeCell ref="C453:C455"/>
    <mergeCell ref="B459:B461"/>
    <mergeCell ref="B456:B458"/>
    <mergeCell ref="D456:F458"/>
    <mergeCell ref="J456:K458"/>
    <mergeCell ref="L456:N458"/>
    <mergeCell ref="D459:F461"/>
    <mergeCell ref="J459:K461"/>
    <mergeCell ref="L459:N461"/>
    <mergeCell ref="C456:C458"/>
    <mergeCell ref="C459:C461"/>
    <mergeCell ref="G450:I451"/>
    <mergeCell ref="G452:I452"/>
    <mergeCell ref="G453:I454"/>
    <mergeCell ref="G455:I455"/>
    <mergeCell ref="G456:I457"/>
    <mergeCell ref="G458:I458"/>
    <mergeCell ref="G459:I460"/>
    <mergeCell ref="G461:I461"/>
    <mergeCell ref="B441:B443"/>
    <mergeCell ref="B438:B440"/>
    <mergeCell ref="D438:F440"/>
    <mergeCell ref="J438:K440"/>
    <mergeCell ref="L438:N440"/>
    <mergeCell ref="D441:F443"/>
    <mergeCell ref="J441:K443"/>
    <mergeCell ref="L441:N443"/>
    <mergeCell ref="C438:C440"/>
    <mergeCell ref="C441:C443"/>
    <mergeCell ref="B447:B449"/>
    <mergeCell ref="B444:B446"/>
    <mergeCell ref="D444:F446"/>
    <mergeCell ref="J444:K446"/>
    <mergeCell ref="L444:N446"/>
    <mergeCell ref="D447:F449"/>
    <mergeCell ref="J447:K449"/>
    <mergeCell ref="L447:N449"/>
    <mergeCell ref="C444:C446"/>
    <mergeCell ref="C447:C449"/>
    <mergeCell ref="G438:I439"/>
    <mergeCell ref="G440:I440"/>
    <mergeCell ref="G441:I442"/>
    <mergeCell ref="G443:I443"/>
    <mergeCell ref="G444:I445"/>
    <mergeCell ref="G446:I446"/>
    <mergeCell ref="G447:I448"/>
    <mergeCell ref="G449:I449"/>
    <mergeCell ref="B429:B431"/>
    <mergeCell ref="B426:B428"/>
    <mergeCell ref="D426:F428"/>
    <mergeCell ref="J426:K428"/>
    <mergeCell ref="L426:N428"/>
    <mergeCell ref="D429:F431"/>
    <mergeCell ref="J429:K431"/>
    <mergeCell ref="L429:N431"/>
    <mergeCell ref="C426:C428"/>
    <mergeCell ref="C429:C431"/>
    <mergeCell ref="B435:B437"/>
    <mergeCell ref="B432:B434"/>
    <mergeCell ref="D432:F434"/>
    <mergeCell ref="J432:K434"/>
    <mergeCell ref="L432:N434"/>
    <mergeCell ref="D435:F437"/>
    <mergeCell ref="J435:K437"/>
    <mergeCell ref="L435:N437"/>
    <mergeCell ref="C432:C434"/>
    <mergeCell ref="C435:C437"/>
    <mergeCell ref="G426:I427"/>
    <mergeCell ref="G428:I428"/>
    <mergeCell ref="G429:I430"/>
    <mergeCell ref="G431:I431"/>
    <mergeCell ref="G432:I433"/>
    <mergeCell ref="G434:I434"/>
    <mergeCell ref="G435:I436"/>
    <mergeCell ref="G437:I437"/>
    <mergeCell ref="B417:B419"/>
    <mergeCell ref="B414:B416"/>
    <mergeCell ref="D414:F416"/>
    <mergeCell ref="J414:K416"/>
    <mergeCell ref="L414:N416"/>
    <mergeCell ref="D417:F419"/>
    <mergeCell ref="J417:K419"/>
    <mergeCell ref="L417:N419"/>
    <mergeCell ref="C414:C416"/>
    <mergeCell ref="C417:C419"/>
    <mergeCell ref="B423:B425"/>
    <mergeCell ref="B420:B422"/>
    <mergeCell ref="D420:F422"/>
    <mergeCell ref="J420:K422"/>
    <mergeCell ref="L420:N422"/>
    <mergeCell ref="D423:F425"/>
    <mergeCell ref="J423:K425"/>
    <mergeCell ref="L423:N425"/>
    <mergeCell ref="C420:C422"/>
    <mergeCell ref="C423:C425"/>
    <mergeCell ref="G414:I415"/>
    <mergeCell ref="G416:I416"/>
    <mergeCell ref="G417:I418"/>
    <mergeCell ref="G419:I419"/>
    <mergeCell ref="G420:I421"/>
    <mergeCell ref="G422:I422"/>
    <mergeCell ref="G423:I424"/>
    <mergeCell ref="G425:I425"/>
    <mergeCell ref="B405:B407"/>
    <mergeCell ref="B402:B404"/>
    <mergeCell ref="D402:F404"/>
    <mergeCell ref="J402:K404"/>
    <mergeCell ref="L402:N404"/>
    <mergeCell ref="D405:F407"/>
    <mergeCell ref="J405:K407"/>
    <mergeCell ref="L405:N407"/>
    <mergeCell ref="C402:C404"/>
    <mergeCell ref="C405:C407"/>
    <mergeCell ref="B411:B413"/>
    <mergeCell ref="B408:B410"/>
    <mergeCell ref="D408:F410"/>
    <mergeCell ref="J408:K410"/>
    <mergeCell ref="L408:N410"/>
    <mergeCell ref="D411:F413"/>
    <mergeCell ref="J411:K413"/>
    <mergeCell ref="L411:N413"/>
    <mergeCell ref="C408:C410"/>
    <mergeCell ref="C411:C413"/>
    <mergeCell ref="G402:I403"/>
    <mergeCell ref="G404:I404"/>
    <mergeCell ref="G405:I406"/>
    <mergeCell ref="G407:I407"/>
    <mergeCell ref="G408:I409"/>
    <mergeCell ref="G410:I410"/>
    <mergeCell ref="G411:I412"/>
    <mergeCell ref="G413:I413"/>
    <mergeCell ref="B393:B395"/>
    <mergeCell ref="B390:B392"/>
    <mergeCell ref="D390:F392"/>
    <mergeCell ref="J390:K392"/>
    <mergeCell ref="L390:N392"/>
    <mergeCell ref="D393:F395"/>
    <mergeCell ref="J393:K395"/>
    <mergeCell ref="L393:N395"/>
    <mergeCell ref="C390:C392"/>
    <mergeCell ref="C393:C395"/>
    <mergeCell ref="B399:B401"/>
    <mergeCell ref="B396:B398"/>
    <mergeCell ref="D396:F398"/>
    <mergeCell ref="J396:K398"/>
    <mergeCell ref="L396:N398"/>
    <mergeCell ref="D399:F401"/>
    <mergeCell ref="J399:K401"/>
    <mergeCell ref="L399:N401"/>
    <mergeCell ref="C396:C398"/>
    <mergeCell ref="C399:C401"/>
    <mergeCell ref="G390:I391"/>
    <mergeCell ref="G392:I392"/>
    <mergeCell ref="G393:I394"/>
    <mergeCell ref="G395:I395"/>
    <mergeCell ref="G396:I397"/>
    <mergeCell ref="G398:I398"/>
    <mergeCell ref="G399:I400"/>
    <mergeCell ref="G401:I401"/>
    <mergeCell ref="B381:B383"/>
    <mergeCell ref="B378:B380"/>
    <mergeCell ref="D378:F380"/>
    <mergeCell ref="J378:K380"/>
    <mergeCell ref="L378:N380"/>
    <mergeCell ref="D381:F383"/>
    <mergeCell ref="J381:K383"/>
    <mergeCell ref="L381:N383"/>
    <mergeCell ref="C378:C380"/>
    <mergeCell ref="C381:C383"/>
    <mergeCell ref="B387:B389"/>
    <mergeCell ref="B384:B386"/>
    <mergeCell ref="D384:F386"/>
    <mergeCell ref="J384:K386"/>
    <mergeCell ref="L384:N386"/>
    <mergeCell ref="D387:F389"/>
    <mergeCell ref="J387:K389"/>
    <mergeCell ref="L387:N389"/>
    <mergeCell ref="C384:C386"/>
    <mergeCell ref="C387:C389"/>
    <mergeCell ref="G378:I379"/>
    <mergeCell ref="G380:I380"/>
    <mergeCell ref="G381:I382"/>
    <mergeCell ref="G383:I383"/>
    <mergeCell ref="G384:I385"/>
    <mergeCell ref="G386:I386"/>
    <mergeCell ref="G387:I388"/>
    <mergeCell ref="G389:I389"/>
    <mergeCell ref="B369:B371"/>
    <mergeCell ref="B366:B368"/>
    <mergeCell ref="D366:F368"/>
    <mergeCell ref="J366:K368"/>
    <mergeCell ref="L366:N368"/>
    <mergeCell ref="D369:F371"/>
    <mergeCell ref="J369:K371"/>
    <mergeCell ref="L369:N371"/>
    <mergeCell ref="C366:C368"/>
    <mergeCell ref="C369:C371"/>
    <mergeCell ref="B375:B377"/>
    <mergeCell ref="B372:B374"/>
    <mergeCell ref="D372:F374"/>
    <mergeCell ref="J372:K374"/>
    <mergeCell ref="L372:N374"/>
    <mergeCell ref="D375:F377"/>
    <mergeCell ref="J375:K377"/>
    <mergeCell ref="L375:N377"/>
    <mergeCell ref="C372:C374"/>
    <mergeCell ref="C375:C377"/>
    <mergeCell ref="G366:I367"/>
    <mergeCell ref="G368:I368"/>
    <mergeCell ref="G369:I370"/>
    <mergeCell ref="G371:I371"/>
    <mergeCell ref="G372:I373"/>
    <mergeCell ref="G374:I374"/>
    <mergeCell ref="G375:I376"/>
    <mergeCell ref="G377:I377"/>
    <mergeCell ref="B357:B359"/>
    <mergeCell ref="B354:B356"/>
    <mergeCell ref="D354:F356"/>
    <mergeCell ref="J354:K356"/>
    <mergeCell ref="L354:N356"/>
    <mergeCell ref="D357:F359"/>
    <mergeCell ref="J357:K359"/>
    <mergeCell ref="L357:N359"/>
    <mergeCell ref="C354:C356"/>
    <mergeCell ref="C357:C359"/>
    <mergeCell ref="B363:B365"/>
    <mergeCell ref="B360:B362"/>
    <mergeCell ref="D360:F362"/>
    <mergeCell ref="J360:K362"/>
    <mergeCell ref="L360:N362"/>
    <mergeCell ref="D363:F365"/>
    <mergeCell ref="J363:K365"/>
    <mergeCell ref="L363:N365"/>
    <mergeCell ref="C360:C362"/>
    <mergeCell ref="C363:C365"/>
    <mergeCell ref="G354:I355"/>
    <mergeCell ref="G356:I356"/>
    <mergeCell ref="G357:I358"/>
    <mergeCell ref="G359:I359"/>
    <mergeCell ref="G360:I361"/>
    <mergeCell ref="G362:I362"/>
    <mergeCell ref="G363:I364"/>
    <mergeCell ref="G365:I365"/>
    <mergeCell ref="B345:B347"/>
    <mergeCell ref="B342:B344"/>
    <mergeCell ref="D342:F344"/>
    <mergeCell ref="J342:K344"/>
    <mergeCell ref="L342:N344"/>
    <mergeCell ref="D345:F347"/>
    <mergeCell ref="J345:K347"/>
    <mergeCell ref="L345:N347"/>
    <mergeCell ref="C342:C344"/>
    <mergeCell ref="C345:C347"/>
    <mergeCell ref="B351:B353"/>
    <mergeCell ref="B348:B350"/>
    <mergeCell ref="D348:F350"/>
    <mergeCell ref="J348:K350"/>
    <mergeCell ref="L348:N350"/>
    <mergeCell ref="D351:F353"/>
    <mergeCell ref="J351:K353"/>
    <mergeCell ref="L351:N353"/>
    <mergeCell ref="C348:C350"/>
    <mergeCell ref="C351:C353"/>
    <mergeCell ref="G342:I343"/>
    <mergeCell ref="G344:I344"/>
    <mergeCell ref="G345:I346"/>
    <mergeCell ref="G347:I347"/>
    <mergeCell ref="G348:I349"/>
    <mergeCell ref="G350:I350"/>
    <mergeCell ref="G351:I352"/>
    <mergeCell ref="G353:I353"/>
    <mergeCell ref="B333:B335"/>
    <mergeCell ref="B330:B332"/>
    <mergeCell ref="D330:F332"/>
    <mergeCell ref="J330:K332"/>
    <mergeCell ref="L330:N332"/>
    <mergeCell ref="D333:F335"/>
    <mergeCell ref="J333:K335"/>
    <mergeCell ref="L333:N335"/>
    <mergeCell ref="C330:C332"/>
    <mergeCell ref="C333:C335"/>
    <mergeCell ref="B339:B341"/>
    <mergeCell ref="B336:B338"/>
    <mergeCell ref="D336:F338"/>
    <mergeCell ref="J336:K338"/>
    <mergeCell ref="L336:N338"/>
    <mergeCell ref="D339:F341"/>
    <mergeCell ref="J339:K341"/>
    <mergeCell ref="L339:N341"/>
    <mergeCell ref="C336:C338"/>
    <mergeCell ref="C339:C341"/>
    <mergeCell ref="G330:I331"/>
    <mergeCell ref="G332:I332"/>
    <mergeCell ref="G333:I334"/>
    <mergeCell ref="G335:I335"/>
    <mergeCell ref="G336:I337"/>
    <mergeCell ref="G338:I338"/>
    <mergeCell ref="G339:I340"/>
    <mergeCell ref="G341:I341"/>
    <mergeCell ref="B321:B323"/>
    <mergeCell ref="B318:B320"/>
    <mergeCell ref="D318:F320"/>
    <mergeCell ref="J318:K320"/>
    <mergeCell ref="L318:N320"/>
    <mergeCell ref="D321:F323"/>
    <mergeCell ref="J321:K323"/>
    <mergeCell ref="L321:N323"/>
    <mergeCell ref="C318:C320"/>
    <mergeCell ref="C321:C323"/>
    <mergeCell ref="B327:B329"/>
    <mergeCell ref="B324:B326"/>
    <mergeCell ref="D324:F326"/>
    <mergeCell ref="J324:K326"/>
    <mergeCell ref="L324:N326"/>
    <mergeCell ref="D327:F329"/>
    <mergeCell ref="J327:K329"/>
    <mergeCell ref="L327:N329"/>
    <mergeCell ref="C324:C326"/>
    <mergeCell ref="C327:C329"/>
    <mergeCell ref="G318:I319"/>
    <mergeCell ref="G320:I320"/>
    <mergeCell ref="G321:I322"/>
    <mergeCell ref="G323:I323"/>
    <mergeCell ref="G324:I325"/>
    <mergeCell ref="G326:I326"/>
    <mergeCell ref="G327:I328"/>
    <mergeCell ref="G329:I329"/>
    <mergeCell ref="B309:B311"/>
    <mergeCell ref="B306:B308"/>
    <mergeCell ref="D306:F308"/>
    <mergeCell ref="J306:K308"/>
    <mergeCell ref="L306:N308"/>
    <mergeCell ref="D309:F311"/>
    <mergeCell ref="J309:K311"/>
    <mergeCell ref="L309:N311"/>
    <mergeCell ref="C306:C308"/>
    <mergeCell ref="C309:C311"/>
    <mergeCell ref="B315:B317"/>
    <mergeCell ref="B312:B314"/>
    <mergeCell ref="D312:F314"/>
    <mergeCell ref="J312:K314"/>
    <mergeCell ref="L312:N314"/>
    <mergeCell ref="D315:F317"/>
    <mergeCell ref="J315:K317"/>
    <mergeCell ref="L315:N317"/>
    <mergeCell ref="C312:C314"/>
    <mergeCell ref="C315:C317"/>
    <mergeCell ref="G306:I307"/>
    <mergeCell ref="G308:I308"/>
    <mergeCell ref="G309:I310"/>
    <mergeCell ref="G311:I311"/>
    <mergeCell ref="G312:I313"/>
    <mergeCell ref="G314:I314"/>
    <mergeCell ref="G315:I316"/>
    <mergeCell ref="G317:I317"/>
    <mergeCell ref="B297:B299"/>
    <mergeCell ref="B294:B296"/>
    <mergeCell ref="D294:F296"/>
    <mergeCell ref="J294:K296"/>
    <mergeCell ref="L294:N296"/>
    <mergeCell ref="D297:F299"/>
    <mergeCell ref="J297:K299"/>
    <mergeCell ref="L297:N299"/>
    <mergeCell ref="C294:C296"/>
    <mergeCell ref="C297:C299"/>
    <mergeCell ref="B303:B305"/>
    <mergeCell ref="B300:B302"/>
    <mergeCell ref="D300:F302"/>
    <mergeCell ref="J300:K302"/>
    <mergeCell ref="L300:N302"/>
    <mergeCell ref="D303:F305"/>
    <mergeCell ref="J303:K305"/>
    <mergeCell ref="L303:N305"/>
    <mergeCell ref="C300:C302"/>
    <mergeCell ref="C303:C305"/>
    <mergeCell ref="G294:I295"/>
    <mergeCell ref="G296:I296"/>
    <mergeCell ref="G297:I298"/>
    <mergeCell ref="G299:I299"/>
    <mergeCell ref="G300:I301"/>
    <mergeCell ref="G302:I302"/>
    <mergeCell ref="G303:I304"/>
    <mergeCell ref="G305:I305"/>
    <mergeCell ref="B285:B287"/>
    <mergeCell ref="B282:B284"/>
    <mergeCell ref="D282:F284"/>
    <mergeCell ref="J282:K284"/>
    <mergeCell ref="L282:N284"/>
    <mergeCell ref="D285:F287"/>
    <mergeCell ref="J285:K287"/>
    <mergeCell ref="L285:N287"/>
    <mergeCell ref="C282:C284"/>
    <mergeCell ref="C285:C287"/>
    <mergeCell ref="B291:B293"/>
    <mergeCell ref="B288:B290"/>
    <mergeCell ref="D288:F290"/>
    <mergeCell ref="J288:K290"/>
    <mergeCell ref="L288:N290"/>
    <mergeCell ref="D291:F293"/>
    <mergeCell ref="J291:K293"/>
    <mergeCell ref="L291:N293"/>
    <mergeCell ref="C288:C290"/>
    <mergeCell ref="C291:C293"/>
    <mergeCell ref="G282:I283"/>
    <mergeCell ref="G284:I284"/>
    <mergeCell ref="G285:I286"/>
    <mergeCell ref="G287:I287"/>
    <mergeCell ref="G288:I289"/>
    <mergeCell ref="G290:I290"/>
    <mergeCell ref="G291:I292"/>
    <mergeCell ref="G293:I293"/>
    <mergeCell ref="B273:B275"/>
    <mergeCell ref="B270:B272"/>
    <mergeCell ref="D270:F272"/>
    <mergeCell ref="J270:K272"/>
    <mergeCell ref="L270:N272"/>
    <mergeCell ref="D273:F275"/>
    <mergeCell ref="J273:K275"/>
    <mergeCell ref="L273:N275"/>
    <mergeCell ref="C270:C272"/>
    <mergeCell ref="C273:C275"/>
    <mergeCell ref="B279:B281"/>
    <mergeCell ref="B276:B278"/>
    <mergeCell ref="D276:F278"/>
    <mergeCell ref="J276:K278"/>
    <mergeCell ref="L276:N278"/>
    <mergeCell ref="D279:F281"/>
    <mergeCell ref="J279:K281"/>
    <mergeCell ref="L279:N281"/>
    <mergeCell ref="C276:C278"/>
    <mergeCell ref="C279:C281"/>
    <mergeCell ref="G270:I271"/>
    <mergeCell ref="G272:I272"/>
    <mergeCell ref="G273:I274"/>
    <mergeCell ref="G275:I275"/>
    <mergeCell ref="G276:I277"/>
    <mergeCell ref="G278:I278"/>
    <mergeCell ref="G279:I280"/>
    <mergeCell ref="G281:I281"/>
    <mergeCell ref="B261:B263"/>
    <mergeCell ref="B258:B260"/>
    <mergeCell ref="D258:F260"/>
    <mergeCell ref="J258:K260"/>
    <mergeCell ref="L258:N260"/>
    <mergeCell ref="D261:F263"/>
    <mergeCell ref="J261:K263"/>
    <mergeCell ref="L261:N263"/>
    <mergeCell ref="C258:C260"/>
    <mergeCell ref="C261:C263"/>
    <mergeCell ref="B267:B269"/>
    <mergeCell ref="B264:B266"/>
    <mergeCell ref="D264:F266"/>
    <mergeCell ref="J264:K266"/>
    <mergeCell ref="L264:N266"/>
    <mergeCell ref="D267:F269"/>
    <mergeCell ref="J267:K269"/>
    <mergeCell ref="L267:N269"/>
    <mergeCell ref="C264:C266"/>
    <mergeCell ref="C267:C269"/>
    <mergeCell ref="G258:I259"/>
    <mergeCell ref="G260:I260"/>
    <mergeCell ref="G261:I262"/>
    <mergeCell ref="G263:I263"/>
    <mergeCell ref="G264:I265"/>
    <mergeCell ref="G266:I266"/>
    <mergeCell ref="G267:I268"/>
    <mergeCell ref="G269:I269"/>
    <mergeCell ref="B249:B251"/>
    <mergeCell ref="B246:B248"/>
    <mergeCell ref="D246:F248"/>
    <mergeCell ref="J246:K248"/>
    <mergeCell ref="L246:N248"/>
    <mergeCell ref="D249:F251"/>
    <mergeCell ref="J249:K251"/>
    <mergeCell ref="L249:N251"/>
    <mergeCell ref="C246:C248"/>
    <mergeCell ref="C249:C251"/>
    <mergeCell ref="B255:B257"/>
    <mergeCell ref="B252:B254"/>
    <mergeCell ref="D252:F254"/>
    <mergeCell ref="J252:K254"/>
    <mergeCell ref="L252:N254"/>
    <mergeCell ref="D255:F257"/>
    <mergeCell ref="J255:K257"/>
    <mergeCell ref="L255:N257"/>
    <mergeCell ref="C252:C254"/>
    <mergeCell ref="C255:C257"/>
    <mergeCell ref="G246:I247"/>
    <mergeCell ref="G248:I248"/>
    <mergeCell ref="G249:I250"/>
    <mergeCell ref="G251:I251"/>
    <mergeCell ref="G252:I253"/>
    <mergeCell ref="G254:I254"/>
    <mergeCell ref="G255:I256"/>
    <mergeCell ref="G257:I257"/>
    <mergeCell ref="B237:B239"/>
    <mergeCell ref="B234:B236"/>
    <mergeCell ref="D234:F236"/>
    <mergeCell ref="J234:K236"/>
    <mergeCell ref="L234:N236"/>
    <mergeCell ref="D237:F239"/>
    <mergeCell ref="J237:K239"/>
    <mergeCell ref="L237:N239"/>
    <mergeCell ref="C234:C236"/>
    <mergeCell ref="C237:C239"/>
    <mergeCell ref="B243:B245"/>
    <mergeCell ref="B240:B242"/>
    <mergeCell ref="D240:F242"/>
    <mergeCell ref="J240:K242"/>
    <mergeCell ref="L240:N242"/>
    <mergeCell ref="D243:F245"/>
    <mergeCell ref="J243:K245"/>
    <mergeCell ref="L243:N245"/>
    <mergeCell ref="C240:C242"/>
    <mergeCell ref="C243:C245"/>
    <mergeCell ref="G234:I235"/>
    <mergeCell ref="G236:I236"/>
    <mergeCell ref="G237:I238"/>
    <mergeCell ref="G239:I239"/>
    <mergeCell ref="G240:I241"/>
    <mergeCell ref="G242:I242"/>
    <mergeCell ref="G243:I244"/>
    <mergeCell ref="G245:I245"/>
    <mergeCell ref="B225:B227"/>
    <mergeCell ref="B222:B224"/>
    <mergeCell ref="D222:F224"/>
    <mergeCell ref="J222:K224"/>
    <mergeCell ref="L222:N224"/>
    <mergeCell ref="D225:F227"/>
    <mergeCell ref="J225:K227"/>
    <mergeCell ref="L225:N227"/>
    <mergeCell ref="C222:C224"/>
    <mergeCell ref="C225:C227"/>
    <mergeCell ref="B231:B233"/>
    <mergeCell ref="B228:B230"/>
    <mergeCell ref="D228:F230"/>
    <mergeCell ref="J228:K230"/>
    <mergeCell ref="L228:N230"/>
    <mergeCell ref="D231:F233"/>
    <mergeCell ref="J231:K233"/>
    <mergeCell ref="L231:N233"/>
    <mergeCell ref="C228:C230"/>
    <mergeCell ref="C231:C233"/>
    <mergeCell ref="G222:I223"/>
    <mergeCell ref="G224:I224"/>
    <mergeCell ref="G225:I226"/>
    <mergeCell ref="G227:I227"/>
    <mergeCell ref="G228:I229"/>
    <mergeCell ref="G230:I230"/>
    <mergeCell ref="G231:I232"/>
    <mergeCell ref="G233:I233"/>
    <mergeCell ref="B213:B215"/>
    <mergeCell ref="B210:B212"/>
    <mergeCell ref="D210:F212"/>
    <mergeCell ref="J210:K212"/>
    <mergeCell ref="L210:N212"/>
    <mergeCell ref="D213:F215"/>
    <mergeCell ref="J213:K215"/>
    <mergeCell ref="L213:N215"/>
    <mergeCell ref="C210:C212"/>
    <mergeCell ref="C213:C215"/>
    <mergeCell ref="B219:B221"/>
    <mergeCell ref="B216:B218"/>
    <mergeCell ref="D216:F218"/>
    <mergeCell ref="J216:K218"/>
    <mergeCell ref="L216:N218"/>
    <mergeCell ref="D219:F221"/>
    <mergeCell ref="J219:K221"/>
    <mergeCell ref="L219:N221"/>
    <mergeCell ref="C216:C218"/>
    <mergeCell ref="C219:C221"/>
    <mergeCell ref="G210:I211"/>
    <mergeCell ref="G212:I212"/>
    <mergeCell ref="G213:I214"/>
    <mergeCell ref="G215:I215"/>
    <mergeCell ref="G216:I217"/>
    <mergeCell ref="G218:I218"/>
    <mergeCell ref="G219:I220"/>
    <mergeCell ref="G221:I221"/>
    <mergeCell ref="B201:B203"/>
    <mergeCell ref="B198:B200"/>
    <mergeCell ref="D198:F200"/>
    <mergeCell ref="J198:K200"/>
    <mergeCell ref="L198:N200"/>
    <mergeCell ref="D201:F203"/>
    <mergeCell ref="J201:K203"/>
    <mergeCell ref="L201:N203"/>
    <mergeCell ref="C198:C200"/>
    <mergeCell ref="C201:C203"/>
    <mergeCell ref="B207:B209"/>
    <mergeCell ref="B204:B206"/>
    <mergeCell ref="D204:F206"/>
    <mergeCell ref="J204:K206"/>
    <mergeCell ref="L204:N206"/>
    <mergeCell ref="D207:F209"/>
    <mergeCell ref="J207:K209"/>
    <mergeCell ref="L207:N209"/>
    <mergeCell ref="C204:C206"/>
    <mergeCell ref="C207:C209"/>
    <mergeCell ref="G198:I199"/>
    <mergeCell ref="G200:I200"/>
    <mergeCell ref="G201:I202"/>
    <mergeCell ref="G203:I203"/>
    <mergeCell ref="G204:I205"/>
    <mergeCell ref="G206:I206"/>
    <mergeCell ref="G207:I208"/>
    <mergeCell ref="G209:I209"/>
    <mergeCell ref="B189:B191"/>
    <mergeCell ref="B186:B188"/>
    <mergeCell ref="D186:F188"/>
    <mergeCell ref="J186:K188"/>
    <mergeCell ref="L186:N188"/>
    <mergeCell ref="D189:F191"/>
    <mergeCell ref="J189:K191"/>
    <mergeCell ref="L189:N191"/>
    <mergeCell ref="C186:C188"/>
    <mergeCell ref="C189:C191"/>
    <mergeCell ref="B195:B197"/>
    <mergeCell ref="B192:B194"/>
    <mergeCell ref="D192:F194"/>
    <mergeCell ref="J192:K194"/>
    <mergeCell ref="L192:N194"/>
    <mergeCell ref="D195:F197"/>
    <mergeCell ref="J195:K197"/>
    <mergeCell ref="L195:N197"/>
    <mergeCell ref="C192:C194"/>
    <mergeCell ref="C195:C197"/>
    <mergeCell ref="G186:I187"/>
    <mergeCell ref="G188:I188"/>
    <mergeCell ref="G189:I190"/>
    <mergeCell ref="G191:I191"/>
    <mergeCell ref="G192:I193"/>
    <mergeCell ref="G194:I194"/>
    <mergeCell ref="G195:I196"/>
    <mergeCell ref="G197:I197"/>
    <mergeCell ref="B177:B179"/>
    <mergeCell ref="B174:B176"/>
    <mergeCell ref="D174:F176"/>
    <mergeCell ref="J174:K176"/>
    <mergeCell ref="L174:N176"/>
    <mergeCell ref="D177:F179"/>
    <mergeCell ref="J177:K179"/>
    <mergeCell ref="L177:N179"/>
    <mergeCell ref="C174:C176"/>
    <mergeCell ref="C177:C179"/>
    <mergeCell ref="B183:B185"/>
    <mergeCell ref="B180:B182"/>
    <mergeCell ref="D180:F182"/>
    <mergeCell ref="J180:K182"/>
    <mergeCell ref="L180:N182"/>
    <mergeCell ref="D183:F185"/>
    <mergeCell ref="J183:K185"/>
    <mergeCell ref="L183:N185"/>
    <mergeCell ref="C180:C182"/>
    <mergeCell ref="C183:C185"/>
    <mergeCell ref="G174:I175"/>
    <mergeCell ref="G176:I176"/>
    <mergeCell ref="G177:I178"/>
    <mergeCell ref="G179:I179"/>
    <mergeCell ref="G180:I181"/>
    <mergeCell ref="G182:I182"/>
    <mergeCell ref="G183:I184"/>
    <mergeCell ref="G185:I185"/>
    <mergeCell ref="B165:B167"/>
    <mergeCell ref="B162:B164"/>
    <mergeCell ref="D162:F164"/>
    <mergeCell ref="J162:K164"/>
    <mergeCell ref="L162:N164"/>
    <mergeCell ref="D165:F167"/>
    <mergeCell ref="J165:K167"/>
    <mergeCell ref="L165:N167"/>
    <mergeCell ref="C162:C164"/>
    <mergeCell ref="C165:C167"/>
    <mergeCell ref="B171:B173"/>
    <mergeCell ref="B168:B170"/>
    <mergeCell ref="D168:F170"/>
    <mergeCell ref="J168:K170"/>
    <mergeCell ref="L168:N170"/>
    <mergeCell ref="D171:F173"/>
    <mergeCell ref="J171:K173"/>
    <mergeCell ref="L171:N173"/>
    <mergeCell ref="C168:C170"/>
    <mergeCell ref="C171:C173"/>
    <mergeCell ref="G162:I163"/>
    <mergeCell ref="G164:I164"/>
    <mergeCell ref="G165:I166"/>
    <mergeCell ref="G167:I167"/>
    <mergeCell ref="G168:I169"/>
    <mergeCell ref="G170:I170"/>
    <mergeCell ref="G171:I172"/>
    <mergeCell ref="G173:I173"/>
    <mergeCell ref="B153:B155"/>
    <mergeCell ref="B150:B152"/>
    <mergeCell ref="D150:F152"/>
    <mergeCell ref="J150:K152"/>
    <mergeCell ref="L150:N152"/>
    <mergeCell ref="D153:F155"/>
    <mergeCell ref="J153:K155"/>
    <mergeCell ref="L153:N155"/>
    <mergeCell ref="C150:C152"/>
    <mergeCell ref="C153:C155"/>
    <mergeCell ref="B159:B161"/>
    <mergeCell ref="B156:B158"/>
    <mergeCell ref="D156:F158"/>
    <mergeCell ref="J156:K158"/>
    <mergeCell ref="L156:N158"/>
    <mergeCell ref="D159:F161"/>
    <mergeCell ref="J159:K161"/>
    <mergeCell ref="L159:N161"/>
    <mergeCell ref="C156:C158"/>
    <mergeCell ref="C159:C161"/>
    <mergeCell ref="G150:I151"/>
    <mergeCell ref="G152:I152"/>
    <mergeCell ref="G153:I154"/>
    <mergeCell ref="G155:I155"/>
    <mergeCell ref="G156:I157"/>
    <mergeCell ref="G158:I158"/>
    <mergeCell ref="G159:I160"/>
    <mergeCell ref="G161:I161"/>
    <mergeCell ref="B141:B143"/>
    <mergeCell ref="B138:B140"/>
    <mergeCell ref="D138:F140"/>
    <mergeCell ref="J138:K140"/>
    <mergeCell ref="L138:N140"/>
    <mergeCell ref="D141:F143"/>
    <mergeCell ref="J141:K143"/>
    <mergeCell ref="L141:N143"/>
    <mergeCell ref="C138:C140"/>
    <mergeCell ref="C141:C143"/>
    <mergeCell ref="B147:B149"/>
    <mergeCell ref="B144:B146"/>
    <mergeCell ref="D144:F146"/>
    <mergeCell ref="J144:K146"/>
    <mergeCell ref="L144:N146"/>
    <mergeCell ref="D147:F149"/>
    <mergeCell ref="J147:K149"/>
    <mergeCell ref="L147:N149"/>
    <mergeCell ref="C144:C146"/>
    <mergeCell ref="C147:C149"/>
    <mergeCell ref="G138:I139"/>
    <mergeCell ref="G140:I140"/>
    <mergeCell ref="G141:I142"/>
    <mergeCell ref="G143:I143"/>
    <mergeCell ref="G144:I145"/>
    <mergeCell ref="G146:I146"/>
    <mergeCell ref="G147:I148"/>
    <mergeCell ref="G149:I149"/>
    <mergeCell ref="B129:B131"/>
    <mergeCell ref="B126:B128"/>
    <mergeCell ref="D126:F128"/>
    <mergeCell ref="J126:K128"/>
    <mergeCell ref="L126:N128"/>
    <mergeCell ref="D129:F131"/>
    <mergeCell ref="J129:K131"/>
    <mergeCell ref="L129:N131"/>
    <mergeCell ref="C126:C128"/>
    <mergeCell ref="C129:C131"/>
    <mergeCell ref="B135:B137"/>
    <mergeCell ref="B132:B134"/>
    <mergeCell ref="D132:F134"/>
    <mergeCell ref="J132:K134"/>
    <mergeCell ref="L132:N134"/>
    <mergeCell ref="D135:F137"/>
    <mergeCell ref="J135:K137"/>
    <mergeCell ref="L135:N137"/>
    <mergeCell ref="C132:C134"/>
    <mergeCell ref="C135:C137"/>
    <mergeCell ref="G126:I127"/>
    <mergeCell ref="G128:I128"/>
    <mergeCell ref="G129:I130"/>
    <mergeCell ref="G131:I131"/>
    <mergeCell ref="G132:I133"/>
    <mergeCell ref="G134:I134"/>
    <mergeCell ref="G135:I136"/>
    <mergeCell ref="G137:I137"/>
    <mergeCell ref="B117:B119"/>
    <mergeCell ref="B114:B116"/>
    <mergeCell ref="D114:F116"/>
    <mergeCell ref="J114:K116"/>
    <mergeCell ref="L114:N116"/>
    <mergeCell ref="D117:F119"/>
    <mergeCell ref="J117:K119"/>
    <mergeCell ref="L117:N119"/>
    <mergeCell ref="C114:C116"/>
    <mergeCell ref="C117:C119"/>
    <mergeCell ref="B123:B125"/>
    <mergeCell ref="B120:B122"/>
    <mergeCell ref="D120:F122"/>
    <mergeCell ref="J120:K122"/>
    <mergeCell ref="L120:N122"/>
    <mergeCell ref="D123:F125"/>
    <mergeCell ref="J123:K125"/>
    <mergeCell ref="L123:N125"/>
    <mergeCell ref="C120:C122"/>
    <mergeCell ref="C123:C125"/>
    <mergeCell ref="G114:I115"/>
    <mergeCell ref="G116:I116"/>
    <mergeCell ref="G117:I118"/>
    <mergeCell ref="G119:I119"/>
    <mergeCell ref="G120:I121"/>
    <mergeCell ref="G122:I122"/>
    <mergeCell ref="G123:I124"/>
    <mergeCell ref="G125:I125"/>
    <mergeCell ref="B105:B107"/>
    <mergeCell ref="B102:B104"/>
    <mergeCell ref="D102:F104"/>
    <mergeCell ref="J102:K104"/>
    <mergeCell ref="L102:N104"/>
    <mergeCell ref="D105:F107"/>
    <mergeCell ref="J105:K107"/>
    <mergeCell ref="L105:N107"/>
    <mergeCell ref="C102:C104"/>
    <mergeCell ref="C105:C107"/>
    <mergeCell ref="B111:B113"/>
    <mergeCell ref="B108:B110"/>
    <mergeCell ref="D108:F110"/>
    <mergeCell ref="J108:K110"/>
    <mergeCell ref="L108:N110"/>
    <mergeCell ref="D111:F113"/>
    <mergeCell ref="J111:K113"/>
    <mergeCell ref="L111:N113"/>
    <mergeCell ref="C108:C110"/>
    <mergeCell ref="C111:C113"/>
    <mergeCell ref="G102:I103"/>
    <mergeCell ref="G104:I104"/>
    <mergeCell ref="G105:I106"/>
    <mergeCell ref="G107:I107"/>
    <mergeCell ref="G108:I109"/>
    <mergeCell ref="G110:I110"/>
    <mergeCell ref="G111:I112"/>
    <mergeCell ref="G113:I113"/>
    <mergeCell ref="B93:B95"/>
    <mergeCell ref="B90:B92"/>
    <mergeCell ref="D90:F92"/>
    <mergeCell ref="J90:K92"/>
    <mergeCell ref="L90:N92"/>
    <mergeCell ref="D93:F95"/>
    <mergeCell ref="J93:K95"/>
    <mergeCell ref="L93:N95"/>
    <mergeCell ref="C90:C92"/>
    <mergeCell ref="C93:C95"/>
    <mergeCell ref="B99:B101"/>
    <mergeCell ref="B96:B98"/>
    <mergeCell ref="D96:F98"/>
    <mergeCell ref="J96:K98"/>
    <mergeCell ref="L96:N98"/>
    <mergeCell ref="D99:F101"/>
    <mergeCell ref="J99:K101"/>
    <mergeCell ref="L99:N101"/>
    <mergeCell ref="C96:C98"/>
    <mergeCell ref="C99:C101"/>
    <mergeCell ref="G90:I91"/>
    <mergeCell ref="G92:I92"/>
    <mergeCell ref="G93:I94"/>
    <mergeCell ref="G95:I95"/>
    <mergeCell ref="G96:I97"/>
    <mergeCell ref="G98:I98"/>
    <mergeCell ref="G99:I100"/>
    <mergeCell ref="G101:I101"/>
    <mergeCell ref="B81:B83"/>
    <mergeCell ref="B78:B80"/>
    <mergeCell ref="D78:F80"/>
    <mergeCell ref="J78:K80"/>
    <mergeCell ref="L78:N80"/>
    <mergeCell ref="D81:F83"/>
    <mergeCell ref="J81:K83"/>
    <mergeCell ref="L81:N83"/>
    <mergeCell ref="C81:C83"/>
    <mergeCell ref="B87:B89"/>
    <mergeCell ref="B84:B86"/>
    <mergeCell ref="D84:F86"/>
    <mergeCell ref="J84:K86"/>
    <mergeCell ref="L84:N86"/>
    <mergeCell ref="D87:F89"/>
    <mergeCell ref="J87:K89"/>
    <mergeCell ref="L87:N89"/>
    <mergeCell ref="C84:C86"/>
    <mergeCell ref="C87:C89"/>
    <mergeCell ref="C78:C80"/>
    <mergeCell ref="G78:I79"/>
    <mergeCell ref="G80:I80"/>
    <mergeCell ref="G81:I82"/>
    <mergeCell ref="G83:I83"/>
    <mergeCell ref="G84:I85"/>
    <mergeCell ref="G86:I86"/>
    <mergeCell ref="G87:I88"/>
    <mergeCell ref="G89:I89"/>
    <mergeCell ref="B69:B71"/>
    <mergeCell ref="B66:B68"/>
    <mergeCell ref="D66:F68"/>
    <mergeCell ref="J66:K68"/>
    <mergeCell ref="L66:N68"/>
    <mergeCell ref="D69:F71"/>
    <mergeCell ref="J69:K71"/>
    <mergeCell ref="L69:N71"/>
    <mergeCell ref="B75:B77"/>
    <mergeCell ref="B72:B74"/>
    <mergeCell ref="D72:F74"/>
    <mergeCell ref="J72:K74"/>
    <mergeCell ref="L72:N74"/>
    <mergeCell ref="D75:F77"/>
    <mergeCell ref="J75:K77"/>
    <mergeCell ref="L75:N77"/>
    <mergeCell ref="C66:C68"/>
    <mergeCell ref="C69:C71"/>
    <mergeCell ref="C72:C74"/>
    <mergeCell ref="C75:C77"/>
    <mergeCell ref="G66:I67"/>
    <mergeCell ref="G68:I68"/>
    <mergeCell ref="G69:I70"/>
    <mergeCell ref="G71:I71"/>
    <mergeCell ref="G72:I73"/>
    <mergeCell ref="G74:I74"/>
    <mergeCell ref="G75:I76"/>
    <mergeCell ref="G77:I77"/>
    <mergeCell ref="B57:B59"/>
    <mergeCell ref="B54:B56"/>
    <mergeCell ref="D54:F56"/>
    <mergeCell ref="J54:K56"/>
    <mergeCell ref="L54:N56"/>
    <mergeCell ref="D57:F59"/>
    <mergeCell ref="J57:K59"/>
    <mergeCell ref="L57:N59"/>
    <mergeCell ref="B63:B65"/>
    <mergeCell ref="B60:B62"/>
    <mergeCell ref="D60:F62"/>
    <mergeCell ref="J60:K62"/>
    <mergeCell ref="L60:N62"/>
    <mergeCell ref="D63:F65"/>
    <mergeCell ref="J63:K65"/>
    <mergeCell ref="L63:N65"/>
    <mergeCell ref="C54:C56"/>
    <mergeCell ref="C57:C59"/>
    <mergeCell ref="C60:C62"/>
    <mergeCell ref="C63:C65"/>
    <mergeCell ref="G54:I55"/>
    <mergeCell ref="G56:I56"/>
    <mergeCell ref="G57:I58"/>
    <mergeCell ref="G59:I59"/>
    <mergeCell ref="G60:I61"/>
    <mergeCell ref="G62:I62"/>
    <mergeCell ref="G63:I64"/>
    <mergeCell ref="G65:I65"/>
    <mergeCell ref="B45:B47"/>
    <mergeCell ref="B42:B44"/>
    <mergeCell ref="D42:F44"/>
    <mergeCell ref="J42:K44"/>
    <mergeCell ref="L42:N44"/>
    <mergeCell ref="D45:F47"/>
    <mergeCell ref="J45:K47"/>
    <mergeCell ref="L45:N47"/>
    <mergeCell ref="B51:B53"/>
    <mergeCell ref="B48:B50"/>
    <mergeCell ref="D48:F50"/>
    <mergeCell ref="J48:K50"/>
    <mergeCell ref="L48:N50"/>
    <mergeCell ref="D51:F53"/>
    <mergeCell ref="J51:K53"/>
    <mergeCell ref="L51:N53"/>
    <mergeCell ref="C42:C44"/>
    <mergeCell ref="C45:C47"/>
    <mergeCell ref="C48:C50"/>
    <mergeCell ref="C51:C53"/>
    <mergeCell ref="G42:I43"/>
    <mergeCell ref="G44:I44"/>
    <mergeCell ref="G45:I46"/>
    <mergeCell ref="G47:I47"/>
    <mergeCell ref="G48:I49"/>
    <mergeCell ref="G50:I50"/>
    <mergeCell ref="G51:I52"/>
    <mergeCell ref="G53:I53"/>
    <mergeCell ref="B33:B35"/>
    <mergeCell ref="B30:B32"/>
    <mergeCell ref="D30:F32"/>
    <mergeCell ref="J30:K32"/>
    <mergeCell ref="L30:N32"/>
    <mergeCell ref="D33:F35"/>
    <mergeCell ref="J33:K35"/>
    <mergeCell ref="L33:N35"/>
    <mergeCell ref="B39:B41"/>
    <mergeCell ref="B36:B38"/>
    <mergeCell ref="D36:F38"/>
    <mergeCell ref="J36:K38"/>
    <mergeCell ref="L36:N38"/>
    <mergeCell ref="D39:F41"/>
    <mergeCell ref="J39:K41"/>
    <mergeCell ref="L39:N41"/>
    <mergeCell ref="C30:C32"/>
    <mergeCell ref="C33:C35"/>
    <mergeCell ref="C36:C38"/>
    <mergeCell ref="C39:C41"/>
    <mergeCell ref="G30:I31"/>
    <mergeCell ref="G32:I32"/>
    <mergeCell ref="G33:I34"/>
    <mergeCell ref="G35:I35"/>
    <mergeCell ref="G36:I37"/>
    <mergeCell ref="G38:I38"/>
    <mergeCell ref="G39:I40"/>
    <mergeCell ref="G41:I41"/>
    <mergeCell ref="L21:N23"/>
    <mergeCell ref="B27:B29"/>
    <mergeCell ref="B24:B26"/>
    <mergeCell ref="C24:C26"/>
    <mergeCell ref="D24:F26"/>
    <mergeCell ref="J24:K26"/>
    <mergeCell ref="L24:N26"/>
    <mergeCell ref="D27:F29"/>
    <mergeCell ref="J27:K29"/>
    <mergeCell ref="L27:N29"/>
    <mergeCell ref="B21:B23"/>
    <mergeCell ref="B18:B20"/>
    <mergeCell ref="C18:C19"/>
    <mergeCell ref="D18:F19"/>
    <mergeCell ref="C27:C29"/>
    <mergeCell ref="G21:I22"/>
    <mergeCell ref="G23:I23"/>
    <mergeCell ref="G24:I25"/>
    <mergeCell ref="G26:I26"/>
    <mergeCell ref="G27:I28"/>
    <mergeCell ref="G29:I29"/>
    <mergeCell ref="D20:F20"/>
    <mergeCell ref="G18:I19"/>
    <mergeCell ref="G20:I20"/>
    <mergeCell ref="J18:K19"/>
    <mergeCell ref="J20:K20"/>
    <mergeCell ref="L18:N19"/>
    <mergeCell ref="L20:N20"/>
    <mergeCell ref="C21:C23"/>
    <mergeCell ref="D21:F23"/>
    <mergeCell ref="J21:K23"/>
    <mergeCell ref="B15:B17"/>
    <mergeCell ref="J17:K17"/>
    <mergeCell ref="L17:N17"/>
    <mergeCell ref="R5:U6"/>
    <mergeCell ref="R7:U8"/>
    <mergeCell ref="O14:P14"/>
    <mergeCell ref="Q14:U14"/>
    <mergeCell ref="P5:Q6"/>
    <mergeCell ref="P7:Q8"/>
    <mergeCell ref="B10:B11"/>
    <mergeCell ref="C4:E4"/>
    <mergeCell ref="C6:E6"/>
    <mergeCell ref="C8:E8"/>
    <mergeCell ref="J4:N4"/>
    <mergeCell ref="J6:N6"/>
    <mergeCell ref="J8:N8"/>
    <mergeCell ref="C15:C16"/>
    <mergeCell ref="D15:F16"/>
    <mergeCell ref="G15:I16"/>
    <mergeCell ref="D17:F17"/>
    <mergeCell ref="G17:I17"/>
    <mergeCell ref="J15:K16"/>
    <mergeCell ref="L15:N16"/>
    <mergeCell ref="G14:I14"/>
    <mergeCell ref="J14:K14"/>
    <mergeCell ref="L14:N14"/>
    <mergeCell ref="C612:C614"/>
    <mergeCell ref="C615:C617"/>
    <mergeCell ref="C618:C620"/>
    <mergeCell ref="J609:K611"/>
    <mergeCell ref="L609:N611"/>
    <mergeCell ref="D612:F614"/>
    <mergeCell ref="J612:K614"/>
    <mergeCell ref="L612:N614"/>
    <mergeCell ref="D615:F617"/>
    <mergeCell ref="J615:K617"/>
    <mergeCell ref="L615:N617"/>
    <mergeCell ref="D618:F620"/>
    <mergeCell ref="J618:K620"/>
    <mergeCell ref="L618:N620"/>
    <mergeCell ref="V14:W14"/>
    <mergeCell ref="V18:V20"/>
    <mergeCell ref="W18:W20"/>
    <mergeCell ref="V21:V23"/>
    <mergeCell ref="W21:W23"/>
    <mergeCell ref="V24:V26"/>
    <mergeCell ref="W24:W26"/>
    <mergeCell ref="V27:V29"/>
    <mergeCell ref="W27:W29"/>
    <mergeCell ref="V30:V32"/>
    <mergeCell ref="W30:W32"/>
    <mergeCell ref="V33:V35"/>
    <mergeCell ref="W33:W35"/>
    <mergeCell ref="V36:V38"/>
    <mergeCell ref="W36:W38"/>
    <mergeCell ref="C606:C608"/>
    <mergeCell ref="C609:C611"/>
    <mergeCell ref="D14:F14"/>
    <mergeCell ref="V39:V41"/>
    <mergeCell ref="W39:W41"/>
    <mergeCell ref="V42:V44"/>
    <mergeCell ref="W42:W44"/>
    <mergeCell ref="V45:V47"/>
    <mergeCell ref="W45:W47"/>
    <mergeCell ref="V48:V50"/>
    <mergeCell ref="W48:W50"/>
    <mergeCell ref="V51:V53"/>
    <mergeCell ref="W51:W53"/>
    <mergeCell ref="V54:V56"/>
    <mergeCell ref="W54:W56"/>
    <mergeCell ref="V57:V59"/>
    <mergeCell ref="W57:W59"/>
    <mergeCell ref="V60:V62"/>
    <mergeCell ref="W60:W62"/>
    <mergeCell ref="V63:V65"/>
    <mergeCell ref="W63:W65"/>
    <mergeCell ref="V66:V68"/>
    <mergeCell ref="W66:W68"/>
    <mergeCell ref="V69:V71"/>
    <mergeCell ref="W69:W71"/>
    <mergeCell ref="V72:V74"/>
    <mergeCell ref="W72:W74"/>
    <mergeCell ref="V75:V77"/>
    <mergeCell ref="W75:W77"/>
    <mergeCell ref="V78:V80"/>
    <mergeCell ref="W78:W80"/>
    <mergeCell ref="V81:V83"/>
    <mergeCell ref="W81:W83"/>
    <mergeCell ref="V84:V86"/>
    <mergeCell ref="W84:W86"/>
    <mergeCell ref="V87:V89"/>
    <mergeCell ref="W87:W89"/>
    <mergeCell ref="V90:V92"/>
    <mergeCell ref="W90:W92"/>
    <mergeCell ref="V93:V95"/>
    <mergeCell ref="W93:W95"/>
    <mergeCell ref="V96:V98"/>
    <mergeCell ref="W96:W98"/>
    <mergeCell ref="V99:V101"/>
    <mergeCell ref="W99:W101"/>
    <mergeCell ref="V102:V104"/>
    <mergeCell ref="W102:W104"/>
    <mergeCell ref="V105:V107"/>
    <mergeCell ref="W105:W107"/>
    <mergeCell ref="V108:V110"/>
    <mergeCell ref="W108:W110"/>
    <mergeCell ref="V111:V113"/>
    <mergeCell ref="W111:W113"/>
    <mergeCell ref="V114:V116"/>
    <mergeCell ref="W114:W116"/>
    <mergeCell ref="V117:V119"/>
    <mergeCell ref="W117:W119"/>
    <mergeCell ref="V120:V122"/>
    <mergeCell ref="W120:W122"/>
    <mergeCell ref="V123:V125"/>
    <mergeCell ref="W123:W125"/>
    <mergeCell ref="V126:V128"/>
    <mergeCell ref="W126:W128"/>
    <mergeCell ref="V129:V131"/>
    <mergeCell ref="W129:W131"/>
    <mergeCell ref="V132:V134"/>
    <mergeCell ref="W132:W134"/>
    <mergeCell ref="V135:V137"/>
    <mergeCell ref="W135:W137"/>
    <mergeCell ref="V138:V140"/>
    <mergeCell ref="W138:W140"/>
    <mergeCell ref="V141:V143"/>
    <mergeCell ref="W141:W143"/>
    <mergeCell ref="V144:V146"/>
    <mergeCell ref="W144:W146"/>
    <mergeCell ref="V147:V149"/>
    <mergeCell ref="W147:W149"/>
    <mergeCell ref="V150:V152"/>
    <mergeCell ref="W150:W152"/>
    <mergeCell ref="V153:V155"/>
    <mergeCell ref="W153:W155"/>
    <mergeCell ref="V156:V158"/>
    <mergeCell ref="W156:W158"/>
    <mergeCell ref="V159:V161"/>
    <mergeCell ref="W159:W161"/>
    <mergeCell ref="V162:V164"/>
    <mergeCell ref="W162:W164"/>
    <mergeCell ref="V165:V167"/>
    <mergeCell ref="W165:W167"/>
    <mergeCell ref="V168:V170"/>
    <mergeCell ref="W168:W170"/>
    <mergeCell ref="V171:V173"/>
    <mergeCell ref="W171:W173"/>
    <mergeCell ref="V174:V176"/>
    <mergeCell ref="W174:W176"/>
    <mergeCell ref="V177:V179"/>
    <mergeCell ref="W177:W179"/>
    <mergeCell ref="V180:V182"/>
    <mergeCell ref="W180:W182"/>
    <mergeCell ref="V183:V185"/>
    <mergeCell ref="W183:W185"/>
    <mergeCell ref="V186:V188"/>
    <mergeCell ref="W186:W188"/>
    <mergeCell ref="V189:V191"/>
    <mergeCell ref="W189:W191"/>
    <mergeCell ref="V192:V194"/>
    <mergeCell ref="W192:W194"/>
    <mergeCell ref="V195:V197"/>
    <mergeCell ref="W195:W197"/>
    <mergeCell ref="V198:V200"/>
    <mergeCell ref="W198:W200"/>
    <mergeCell ref="V201:V203"/>
    <mergeCell ref="W201:W203"/>
    <mergeCell ref="V204:V206"/>
    <mergeCell ref="W204:W206"/>
    <mergeCell ref="V207:V209"/>
    <mergeCell ref="W207:W209"/>
    <mergeCell ref="V210:V212"/>
    <mergeCell ref="W210:W212"/>
    <mergeCell ref="V213:V215"/>
    <mergeCell ref="W213:W215"/>
    <mergeCell ref="V216:V218"/>
    <mergeCell ref="W216:W218"/>
    <mergeCell ref="V219:V221"/>
    <mergeCell ref="W219:W221"/>
    <mergeCell ref="V222:V224"/>
    <mergeCell ref="W222:W224"/>
    <mergeCell ref="V225:V227"/>
    <mergeCell ref="W225:W227"/>
    <mergeCell ref="V228:V230"/>
    <mergeCell ref="W228:W230"/>
    <mergeCell ref="V231:V233"/>
    <mergeCell ref="W231:W233"/>
    <mergeCell ref="V234:V236"/>
    <mergeCell ref="W234:W236"/>
    <mergeCell ref="V237:V239"/>
    <mergeCell ref="W237:W239"/>
    <mergeCell ref="V240:V242"/>
    <mergeCell ref="W240:W242"/>
    <mergeCell ref="V243:V245"/>
    <mergeCell ref="W243:W245"/>
    <mergeCell ref="V246:V248"/>
    <mergeCell ref="W246:W248"/>
    <mergeCell ref="V249:V251"/>
    <mergeCell ref="W249:W251"/>
    <mergeCell ref="V252:V254"/>
    <mergeCell ref="W252:W254"/>
    <mergeCell ref="V255:V257"/>
    <mergeCell ref="W255:W257"/>
    <mergeCell ref="V258:V260"/>
    <mergeCell ref="W258:W260"/>
    <mergeCell ref="V261:V263"/>
    <mergeCell ref="W261:W263"/>
    <mergeCell ref="V264:V266"/>
    <mergeCell ref="W264:W266"/>
    <mergeCell ref="V267:V269"/>
    <mergeCell ref="W267:W269"/>
    <mergeCell ref="V270:V272"/>
    <mergeCell ref="W270:W272"/>
    <mergeCell ref="V273:V275"/>
    <mergeCell ref="W273:W275"/>
    <mergeCell ref="V276:V278"/>
    <mergeCell ref="W276:W278"/>
    <mergeCell ref="V279:V281"/>
    <mergeCell ref="W279:W281"/>
    <mergeCell ref="V282:V284"/>
    <mergeCell ref="W282:W284"/>
    <mergeCell ref="V285:V287"/>
    <mergeCell ref="W285:W287"/>
    <mergeCell ref="V288:V290"/>
    <mergeCell ref="W288:W290"/>
    <mergeCell ref="V291:V293"/>
    <mergeCell ref="W291:W293"/>
    <mergeCell ref="V294:V296"/>
    <mergeCell ref="W294:W296"/>
    <mergeCell ref="V297:V299"/>
    <mergeCell ref="W297:W299"/>
    <mergeCell ref="V300:V302"/>
    <mergeCell ref="W300:W302"/>
    <mergeCell ref="V303:V305"/>
    <mergeCell ref="W303:W305"/>
    <mergeCell ref="V306:V308"/>
    <mergeCell ref="W306:W308"/>
    <mergeCell ref="V309:V311"/>
    <mergeCell ref="W309:W311"/>
    <mergeCell ref="V312:V314"/>
    <mergeCell ref="W312:W314"/>
    <mergeCell ref="V315:V317"/>
    <mergeCell ref="W315:W317"/>
    <mergeCell ref="V318:V320"/>
    <mergeCell ref="W318:W320"/>
    <mergeCell ref="V321:V323"/>
    <mergeCell ref="W321:W323"/>
    <mergeCell ref="V324:V326"/>
    <mergeCell ref="W324:W326"/>
    <mergeCell ref="V327:V329"/>
    <mergeCell ref="W327:W329"/>
    <mergeCell ref="V330:V332"/>
    <mergeCell ref="W330:W332"/>
    <mergeCell ref="V333:V335"/>
    <mergeCell ref="W333:W335"/>
    <mergeCell ref="V336:V338"/>
    <mergeCell ref="W336:W338"/>
    <mergeCell ref="V339:V341"/>
    <mergeCell ref="W339:W341"/>
    <mergeCell ref="V342:V344"/>
    <mergeCell ref="W342:W344"/>
    <mergeCell ref="V345:V347"/>
    <mergeCell ref="W345:W347"/>
    <mergeCell ref="V348:V350"/>
    <mergeCell ref="W348:W350"/>
    <mergeCell ref="V351:V353"/>
    <mergeCell ref="W351:W353"/>
    <mergeCell ref="V354:V356"/>
    <mergeCell ref="W354:W356"/>
    <mergeCell ref="V357:V359"/>
    <mergeCell ref="W357:W359"/>
    <mergeCell ref="V360:V362"/>
    <mergeCell ref="W360:W362"/>
    <mergeCell ref="V363:V365"/>
    <mergeCell ref="W363:W365"/>
    <mergeCell ref="V366:V368"/>
    <mergeCell ref="W366:W368"/>
    <mergeCell ref="V369:V371"/>
    <mergeCell ref="W369:W371"/>
    <mergeCell ref="V372:V374"/>
    <mergeCell ref="W372:W374"/>
    <mergeCell ref="V375:V377"/>
    <mergeCell ref="W375:W377"/>
    <mergeCell ref="V378:V380"/>
    <mergeCell ref="W378:W380"/>
    <mergeCell ref="V381:V383"/>
    <mergeCell ref="W381:W383"/>
    <mergeCell ref="V384:V386"/>
    <mergeCell ref="W384:W386"/>
    <mergeCell ref="V387:V389"/>
    <mergeCell ref="W387:W389"/>
    <mergeCell ref="V390:V392"/>
    <mergeCell ref="W390:W392"/>
    <mergeCell ref="V393:V395"/>
    <mergeCell ref="W393:W395"/>
    <mergeCell ref="V396:V398"/>
    <mergeCell ref="W396:W398"/>
    <mergeCell ref="V399:V401"/>
    <mergeCell ref="W399:W401"/>
    <mergeCell ref="V402:V404"/>
    <mergeCell ref="W402:W404"/>
    <mergeCell ref="V405:V407"/>
    <mergeCell ref="W405:W407"/>
    <mergeCell ref="V408:V410"/>
    <mergeCell ref="W408:W410"/>
    <mergeCell ref="V411:V413"/>
    <mergeCell ref="W411:W413"/>
    <mergeCell ref="V414:V416"/>
    <mergeCell ref="W414:W416"/>
    <mergeCell ref="V417:V419"/>
    <mergeCell ref="W417:W419"/>
    <mergeCell ref="V420:V422"/>
    <mergeCell ref="W420:W422"/>
    <mergeCell ref="V423:V425"/>
    <mergeCell ref="W423:W425"/>
    <mergeCell ref="V426:V428"/>
    <mergeCell ref="W426:W428"/>
    <mergeCell ref="V429:V431"/>
    <mergeCell ref="W429:W431"/>
    <mergeCell ref="V432:V434"/>
    <mergeCell ref="W432:W434"/>
    <mergeCell ref="V435:V437"/>
    <mergeCell ref="W435:W437"/>
    <mergeCell ref="V438:V440"/>
    <mergeCell ref="W438:W440"/>
    <mergeCell ref="V441:V443"/>
    <mergeCell ref="W441:W443"/>
    <mergeCell ref="V444:V446"/>
    <mergeCell ref="W444:W446"/>
    <mergeCell ref="V447:V449"/>
    <mergeCell ref="W447:W449"/>
    <mergeCell ref="V450:V452"/>
    <mergeCell ref="W450:W452"/>
    <mergeCell ref="V453:V455"/>
    <mergeCell ref="W453:W455"/>
    <mergeCell ref="V456:V458"/>
    <mergeCell ref="W456:W458"/>
    <mergeCell ref="V459:V461"/>
    <mergeCell ref="W459:W461"/>
    <mergeCell ref="V462:V464"/>
    <mergeCell ref="W462:W464"/>
    <mergeCell ref="V465:V467"/>
    <mergeCell ref="W465:W467"/>
    <mergeCell ref="V468:V470"/>
    <mergeCell ref="W468:W470"/>
    <mergeCell ref="V471:V473"/>
    <mergeCell ref="W471:W473"/>
    <mergeCell ref="V474:V476"/>
    <mergeCell ref="W474:W476"/>
    <mergeCell ref="V477:V479"/>
    <mergeCell ref="W477:W479"/>
    <mergeCell ref="V480:V482"/>
    <mergeCell ref="W480:W482"/>
    <mergeCell ref="V483:V485"/>
    <mergeCell ref="W483:W485"/>
    <mergeCell ref="V486:V488"/>
    <mergeCell ref="W486:W488"/>
    <mergeCell ref="V489:V491"/>
    <mergeCell ref="W489:W491"/>
    <mergeCell ref="V492:V494"/>
    <mergeCell ref="W492:W494"/>
    <mergeCell ref="V495:V497"/>
    <mergeCell ref="W495:W497"/>
    <mergeCell ref="V549:V551"/>
    <mergeCell ref="W549:W551"/>
    <mergeCell ref="V498:V500"/>
    <mergeCell ref="W498:W500"/>
    <mergeCell ref="V501:V503"/>
    <mergeCell ref="W501:W503"/>
    <mergeCell ref="V504:V506"/>
    <mergeCell ref="W504:W506"/>
    <mergeCell ref="V507:V509"/>
    <mergeCell ref="W507:W509"/>
    <mergeCell ref="V510:V512"/>
    <mergeCell ref="W510:W512"/>
    <mergeCell ref="V513:V515"/>
    <mergeCell ref="W513:W515"/>
    <mergeCell ref="V516:V518"/>
    <mergeCell ref="W516:W518"/>
    <mergeCell ref="V519:V521"/>
    <mergeCell ref="W519:W521"/>
    <mergeCell ref="V522:V524"/>
    <mergeCell ref="W522:W524"/>
    <mergeCell ref="V555:V557"/>
    <mergeCell ref="W555:W557"/>
    <mergeCell ref="V558:V560"/>
    <mergeCell ref="W558:W560"/>
    <mergeCell ref="V561:V563"/>
    <mergeCell ref="W561:W563"/>
    <mergeCell ref="V564:V566"/>
    <mergeCell ref="W564:W566"/>
    <mergeCell ref="V567:V569"/>
    <mergeCell ref="W567:W569"/>
    <mergeCell ref="V570:V572"/>
    <mergeCell ref="W570:W572"/>
    <mergeCell ref="V573:V575"/>
    <mergeCell ref="W573:W575"/>
    <mergeCell ref="V576:V578"/>
    <mergeCell ref="W576:W578"/>
    <mergeCell ref="V525:V527"/>
    <mergeCell ref="W525:W527"/>
    <mergeCell ref="V528:V530"/>
    <mergeCell ref="W528:W530"/>
    <mergeCell ref="V531:V533"/>
    <mergeCell ref="W531:W533"/>
    <mergeCell ref="V534:V536"/>
    <mergeCell ref="W534:W536"/>
    <mergeCell ref="V537:V539"/>
    <mergeCell ref="W537:W539"/>
    <mergeCell ref="V540:V542"/>
    <mergeCell ref="W540:W542"/>
    <mergeCell ref="V543:V545"/>
    <mergeCell ref="W543:W545"/>
    <mergeCell ref="V546:V548"/>
    <mergeCell ref="W546:W548"/>
    <mergeCell ref="V606:V608"/>
    <mergeCell ref="W606:W608"/>
    <mergeCell ref="V609:V611"/>
    <mergeCell ref="W609:W611"/>
    <mergeCell ref="V612:V614"/>
    <mergeCell ref="W612:W614"/>
    <mergeCell ref="V615:V617"/>
    <mergeCell ref="W615:W617"/>
    <mergeCell ref="V618:V620"/>
    <mergeCell ref="W618:W620"/>
    <mergeCell ref="V16:V17"/>
    <mergeCell ref="W16:W17"/>
    <mergeCell ref="V579:V581"/>
    <mergeCell ref="W579:W581"/>
    <mergeCell ref="V582:V584"/>
    <mergeCell ref="W582:W584"/>
    <mergeCell ref="V585:V587"/>
    <mergeCell ref="W585:W587"/>
    <mergeCell ref="V588:V590"/>
    <mergeCell ref="W588:W590"/>
    <mergeCell ref="V591:V593"/>
    <mergeCell ref="W591:W593"/>
    <mergeCell ref="V594:V596"/>
    <mergeCell ref="W594:W596"/>
    <mergeCell ref="V597:V599"/>
    <mergeCell ref="W597:W599"/>
    <mergeCell ref="V600:V602"/>
    <mergeCell ref="W600:W602"/>
    <mergeCell ref="V603:V605"/>
    <mergeCell ref="W603:W605"/>
    <mergeCell ref="V552:V554"/>
    <mergeCell ref="W552:W554"/>
  </mergeCells>
  <phoneticPr fontId="2"/>
  <dataValidations count="2">
    <dataValidation imeMode="halfKatakana" allowBlank="1" showInputMessage="1" showErrorMessage="1" sqref="G15:I16 G18:I20" xr:uid="{00000000-0002-0000-0100-000000000000}"/>
    <dataValidation imeMode="halfAlpha" allowBlank="1" showInputMessage="1" showErrorMessage="1" sqref="C21 J618 C618 C27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30 S21:S620 Q21:Q620 J21 C465 C468 C471 C474 C477 C480 C483 C486 C489 C492 C495 C498 C501 C504 C507 C510 C513 C516 C519 C522 C525 C528 C531 C534 C537 C540 C543 C546 C549 C552 C555 C558 C561 C564 C567 C570 C573 C576 C579 C582 C585 C588 C591 C594 C597 C600 C603 C606 C609 C612 C615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501 J504 J507 J510 J513 J516 J519 J522 J525 J528 J531 J534 J537 J540 J543 J546 J549 J552 J555 J558 J561 J564 J567 J570 J573 J576 J579 J582 J585 J588 J591 J594 J597 J600 J603 J606 J609 J612 J615 U21:U620" xr:uid="{00000000-0002-0000-0100-000001000000}"/>
  </dataValidations>
  <pageMargins left="0.7" right="0.7" top="0.75" bottom="0.75" header="0.3" footer="0.3"/>
  <pageSetup paperSize="9" scale="53" orientation="portrait" r:id="rId1"/>
  <rowBreaks count="7" manualBreakCount="7">
    <brk id="56" max="21" man="1"/>
    <brk id="77" max="21" man="1"/>
    <brk id="131" max="21" man="1"/>
    <brk id="155" max="21" man="1"/>
    <brk id="209" max="21" man="1"/>
    <brk id="266" max="21" man="1"/>
    <brk id="323" max="21"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登録データ!$Z$3:$Z$4</xm:f>
          </x14:formula1>
          <xm:sqref>V21:W620</xm:sqref>
        </x14:dataValidation>
        <x14:dataValidation type="list" allowBlank="1" showInputMessage="1" showErrorMessage="1" xr:uid="{89867CD5-46B2-4542-8192-4FA5BDA9CCB9}">
          <x14:formula1>
            <xm:f>登録データ!$AM$2:$AM$49</xm:f>
          </x14:formula1>
          <xm:sqref>L21:N620</xm:sqref>
        </x14:dataValidation>
        <x14:dataValidation type="list" allowBlank="1" showInputMessage="1" showErrorMessage="1" xr:uid="{2971A6DA-A771-40F3-AE88-E8C98529BFF1}">
          <x14:formula1>
            <xm:f>登録データ!$Q$4:$Q$23</xm:f>
          </x14:formula1>
          <xm:sqref>P21 P24 P27 P30 P33 P36 P39 P42 P45 P48 P51 P54 P57 P60 P63 P66 P69 P72 P75 P78 P81 P84 P87 P90 P93 P96 P99 P102 P105 P108 P111 P114 P117 P120 P123 P126 P129 P132 P135 P138 P141 P144 P147 P150 P153 P156 P159 P162 P165 P168 P171 P174 P177 P180 P183 P186 P189 P192 P195 P198 P201 P204 P207 P210 P213 P216 P219 P222 P225 P228 P231 P234 P237 P240 P243 P246 P249 P252 P255 P258 P261 P264 P267 P270 P273 P276 P279 P282 P285 P288 P291 P294 P297 P300 P303 P306 P309 P312 P315 P318 P321 P324 P327 P330 P333 P336 P339 P342 P345 P348 P351 P354 P357 P360 P363 P366 P369 P372 P375 P378 P381 P384 P387 P390 P393 P396 P399 P402 P405 P408 P411 P414 P417 P420 P423 P426 P429 P432 P435 P438 P441 P444 P447 P450 P453 P456 P459 P462 P465 P468 P471 P474 P477 P480 P483 P486 P489 P492 P495 P498 P501 P504 P507 P510 P513 P516 P519 P522 P525 P528 P531 P534 P537 P540 P543 P546 P549 P552 P555 P558 P561 P564 P567 P570 P573 P576 P579 P582 P585 P588 P591 P594 P597 P600 P603 P606 P609 P612 P615 P618</xm:sqref>
        </x14:dataValidation>
        <x14:dataValidation type="list" allowBlank="1" showInputMessage="1" showErrorMessage="1" xr:uid="{DB89B899-11A7-48A4-B3F9-72C83CBE0CAD}">
          <x14:formula1>
            <xm:f>登録データ!$Q$3:$Q$23</xm:f>
          </x14:formula1>
          <xm:sqref>P22:P23 P25:P26 P28:P29 P31:P32 P34:P35 P37:P38 P40:P41 P43:P44 P46:P47 P49:P50 P52:P53 P55:P56 P58:P59 P61:P62 P64:P65 P67:P68 P70:P71 P73:P74 P76:P77 P79:P80 P82:P83 P85:P86 P88:P89 P91:P92 P94:P95 P97:P98 P100:P101 P103:P104 P106:P107 P109:P110 P112:P113 P115:P116 P118:P119 P121:P122 P124:P125 P127:P128 P130:P131 P133:P134 P136:P137 P139:P140 P142:P143 P145:P146 P148:P149 P151:P152 P154:P155 P157:P158 P160:P161 P163:P164 P166:P167 P169:P170 P172:P173 P175:P176 P178:P179 P181:P182 P184:P185 P187:P188 P190:P191 P193:P194 P196:P197 P199:P200 P202:P203 P205:P206 P208:P209 P211:P212 P214:P215 P217:P218 P220:P221 P223:P224 P226:P227 P229:P230 P232:P233 P235:P236 P238:P239 P241:P242 P244:P245 P247:P248 P250:P251 P253:P254 P256:P257 P259:P260 P262:P263 P265:P266 P268:P269 P271:P272 P274:P275 P277:P278 P280:P281 P283:P284 P286:P287 P289:P290 P292:P293 P295:P296 P298:P299 P301:P302 P304:P305 P307:P308 P310:P311 P313:P314 P316:P317 P319:P320 P322:P323 P325:P326 P328:P329 P331:P332 P334:P335 P337:P338 P340:P341 P343:P344 P346:P347 P349:P350 P352:P353 P355:P356 P358:P359 P361:P362 P364:P365 P367:P368 P370:P371 P373:P374 P376:P377 P379:P380 P382:P383 P385:P386 P388:P389 P391:P392 P394:P395 P397:P398 P400:P401 P403:P404 P406:P407 P409:P410 P412:P413 P415:P416 P418:P419 P421:P422 P424:P425 P427:P428 P430:P431 P433:P434 P436:P437 P439:P440 P442:P443 P445:P446 P448:P449 P451:P452 P454:P455 P457:P458 P460:P461 P463:P464 P466:P467 P469:P470 P472:P473 P475:P476 P478:P479 P481:P482 P484:P485 P487:P488 P490:P491 P493:P494 P496:P497 P499:P500 P502:P503 P505:P506 P508:P509 P511:P512 P514:P515 P517:P518 P520:P521 P523:P524 P526:P527 P529:P530 P532:P533 P535:P536 P538:P539 P541:P542 P544:P545 P547:P548 P550:P551 P553:P554 P556:P557 P559:P560 P562:P563 P565:P566 P568:P569 P571:P572 P574:P575 P577:P578 P580:P581 P583:P584 P586:P587 P589:P590 P592:P593 P595:P596 P598:P599 P601:P602 P604:P605 P607:P608 P610:P611 P613:P614 P616:P617 P619:P620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M131"/>
  <sheetViews>
    <sheetView showGridLines="0" view="pageBreakPreview" zoomScale="70" zoomScaleSheetLayoutView="70" workbookViewId="0">
      <selection activeCell="M1" sqref="M1:M1048576"/>
    </sheetView>
  </sheetViews>
  <sheetFormatPr defaultColWidth="9" defaultRowHeight="18.75"/>
  <cols>
    <col min="1" max="2" width="9" style="62"/>
    <col min="3" max="3" width="14.5" style="62" customWidth="1"/>
    <col min="4" max="6" width="13.875" style="62" customWidth="1"/>
    <col min="7" max="7" width="13.625" style="62" customWidth="1"/>
    <col min="8" max="8" width="11.375" style="62" hidden="1" customWidth="1"/>
    <col min="9" max="9" width="11.375" style="62" customWidth="1"/>
    <col min="10" max="11" width="9" style="62"/>
    <col min="12" max="12" width="11.375" style="62" customWidth="1"/>
    <col min="13" max="13" width="18.125" style="62" hidden="1" customWidth="1"/>
    <col min="14" max="28" width="11.875" style="62" customWidth="1"/>
    <col min="29" max="16384" width="9" style="62"/>
  </cols>
  <sheetData>
    <row r="1" spans="1:13" ht="13.5" customHeight="1">
      <c r="A1" s="241" t="s">
        <v>639</v>
      </c>
      <c r="B1" s="241"/>
      <c r="C1" s="241"/>
      <c r="D1" s="241"/>
      <c r="E1" s="241"/>
      <c r="F1" s="241"/>
      <c r="G1" s="241"/>
      <c r="H1" s="241"/>
      <c r="I1" s="241"/>
      <c r="J1" s="241"/>
    </row>
    <row r="2" spans="1:13" ht="13.5" customHeight="1">
      <c r="A2" s="241"/>
      <c r="B2" s="241"/>
      <c r="C2" s="241"/>
      <c r="D2" s="241"/>
      <c r="E2" s="241"/>
      <c r="F2" s="241"/>
      <c r="G2" s="241"/>
      <c r="H2" s="241"/>
      <c r="I2" s="241"/>
      <c r="J2" s="241"/>
    </row>
    <row r="3" spans="1:13" ht="13.5" customHeight="1">
      <c r="A3" s="241"/>
      <c r="B3" s="241"/>
      <c r="C3" s="241"/>
      <c r="D3" s="241"/>
      <c r="E3" s="241"/>
      <c r="F3" s="241"/>
      <c r="G3" s="241"/>
      <c r="H3" s="241"/>
      <c r="I3" s="241"/>
      <c r="J3" s="241"/>
    </row>
    <row r="5" spans="1:13" ht="19.5" thickBot="1"/>
    <row r="6" spans="1:13" ht="13.5" customHeight="1">
      <c r="B6" s="242" t="s">
        <v>640</v>
      </c>
      <c r="C6" s="243"/>
      <c r="D6" s="243"/>
      <c r="E6" s="243"/>
      <c r="F6" s="243"/>
      <c r="G6" s="243"/>
      <c r="H6" s="243"/>
      <c r="I6" s="244"/>
    </row>
    <row r="7" spans="1:13" ht="13.5" customHeight="1" thickBot="1">
      <c r="B7" s="245"/>
      <c r="C7" s="246"/>
      <c r="D7" s="246"/>
      <c r="E7" s="246"/>
      <c r="F7" s="246"/>
      <c r="G7" s="246"/>
      <c r="H7" s="246"/>
      <c r="I7" s="247"/>
    </row>
    <row r="8" spans="1:13" ht="19.5">
      <c r="B8" s="248" t="s">
        <v>408</v>
      </c>
      <c r="C8" s="249"/>
      <c r="D8" s="250" t="str">
        <f>IF(D9="","",基本登録情報!C6&amp;"ｴｰ")</f>
        <v/>
      </c>
      <c r="E8" s="250"/>
      <c r="F8" s="250"/>
      <c r="G8" s="250"/>
      <c r="H8" s="250"/>
      <c r="I8" s="251"/>
    </row>
    <row r="9" spans="1:13" ht="35.25" customHeight="1" thickBot="1">
      <c r="B9" s="236" t="s">
        <v>409</v>
      </c>
      <c r="C9" s="237"/>
      <c r="D9" s="252" t="str">
        <f>IF(基本登録情報!C7="","",基本登録情報!C7&amp;"A")</f>
        <v/>
      </c>
      <c r="E9" s="252"/>
      <c r="F9" s="252"/>
      <c r="G9" s="252"/>
      <c r="H9" s="252"/>
      <c r="I9" s="253"/>
    </row>
    <row r="10" spans="1:13" ht="36.75" customHeight="1">
      <c r="B10" s="228" t="s">
        <v>170</v>
      </c>
      <c r="C10" s="229"/>
      <c r="D10" s="230"/>
      <c r="E10" s="230"/>
      <c r="F10" s="230"/>
      <c r="G10" s="230"/>
      <c r="H10" s="230"/>
      <c r="I10" s="231"/>
    </row>
    <row r="11" spans="1:13" ht="36.75" customHeight="1">
      <c r="B11" s="232" t="s">
        <v>410</v>
      </c>
      <c r="C11" s="233"/>
      <c r="D11" s="234"/>
      <c r="E11" s="234"/>
      <c r="F11" s="234"/>
      <c r="G11" s="234"/>
      <c r="H11" s="234"/>
      <c r="I11" s="235"/>
    </row>
    <row r="12" spans="1:13" ht="21.75" customHeight="1" thickBot="1">
      <c r="B12" s="236" t="s">
        <v>411</v>
      </c>
      <c r="C12" s="237"/>
      <c r="D12" s="238"/>
      <c r="E12" s="239"/>
      <c r="F12" s="239"/>
      <c r="G12" s="239"/>
      <c r="H12" s="239"/>
      <c r="I12" s="240"/>
    </row>
    <row r="13" spans="1:13">
      <c r="B13" s="254" t="s">
        <v>412</v>
      </c>
      <c r="C13" s="255"/>
      <c r="D13" s="255"/>
      <c r="E13" s="255"/>
      <c r="F13" s="255"/>
      <c r="G13" s="255"/>
      <c r="H13" s="255"/>
      <c r="I13" s="256"/>
    </row>
    <row r="14" spans="1:13" ht="19.5" thickBot="1">
      <c r="B14" s="63" t="s">
        <v>141</v>
      </c>
      <c r="C14" s="64" t="s">
        <v>142</v>
      </c>
      <c r="D14" s="257" t="s">
        <v>413</v>
      </c>
      <c r="E14" s="257"/>
      <c r="F14" s="257" t="s">
        <v>408</v>
      </c>
      <c r="G14" s="257"/>
      <c r="H14" s="64" t="s">
        <v>13</v>
      </c>
      <c r="I14" s="65" t="s">
        <v>414</v>
      </c>
      <c r="M14" s="115" t="s">
        <v>210</v>
      </c>
    </row>
    <row r="15" spans="1:13" ht="35.25" customHeight="1" thickTop="1">
      <c r="B15" s="66">
        <v>1</v>
      </c>
      <c r="C15" s="67"/>
      <c r="D15" s="233" t="str">
        <f>IF(C15="","",VLOOKUP(C15,男子様式!$C$21:$G$331,2,))</f>
        <v/>
      </c>
      <c r="E15" s="233"/>
      <c r="F15" s="233" t="str">
        <f>IF(C15="","",VLOOKUP(C15,男子様式!$C$21:$G$331,5,))</f>
        <v/>
      </c>
      <c r="G15" s="233"/>
      <c r="H15" s="233" t="str">
        <f>IF(C15="","",VLOOKUP(C15,男子様式!$C$21:$N$331,10,))</f>
        <v/>
      </c>
      <c r="I15" s="233"/>
      <c r="M15" s="115" t="str">
        <f>IF(C15="","",VLOOKUP(C15,男子mat!$B$2:$C$101,2,))</f>
        <v/>
      </c>
    </row>
    <row r="16" spans="1:13" ht="35.25" customHeight="1">
      <c r="B16" s="68">
        <v>2</v>
      </c>
      <c r="C16" s="67"/>
      <c r="D16" s="233" t="str">
        <f>IF(C16="","",VLOOKUP(C16,男子様式!$C$21:$G$331,2,))</f>
        <v/>
      </c>
      <c r="E16" s="233"/>
      <c r="F16" s="233" t="str">
        <f>IF(C16="","",VLOOKUP(C16,男子様式!$C$21:$G$331,5,))</f>
        <v/>
      </c>
      <c r="G16" s="233"/>
      <c r="H16" s="233" t="str">
        <f>IF(C16="","",VLOOKUP(C16,男子様式!$C$21:$N$331,10,))</f>
        <v/>
      </c>
      <c r="I16" s="233"/>
      <c r="M16" s="115" t="str">
        <f>IF(C16="","",VLOOKUP(C16,男子mat!$B$2:$C$101,2,))</f>
        <v/>
      </c>
    </row>
    <row r="17" spans="2:13" ht="35.25" customHeight="1">
      <c r="B17" s="68">
        <v>3</v>
      </c>
      <c r="C17" s="67"/>
      <c r="D17" s="233" t="str">
        <f>IF(C17="","",VLOOKUP(C17,男子様式!$C$21:$G$331,2,))</f>
        <v/>
      </c>
      <c r="E17" s="233"/>
      <c r="F17" s="233" t="str">
        <f>IF(C17="","",VLOOKUP(C17,男子様式!$C$21:$G$331,5,))</f>
        <v/>
      </c>
      <c r="G17" s="233"/>
      <c r="H17" s="233" t="str">
        <f>IF(C17="","",VLOOKUP(C17,男子様式!$C$21:$N$331,10,))</f>
        <v/>
      </c>
      <c r="I17" s="233"/>
      <c r="M17" s="115" t="str">
        <f>IF(C17="","",VLOOKUP(C17,男子mat!$B$2:$C$101,2,))</f>
        <v/>
      </c>
    </row>
    <row r="18" spans="2:13" ht="35.25" customHeight="1">
      <c r="B18" s="68">
        <v>4</v>
      </c>
      <c r="C18" s="67"/>
      <c r="D18" s="233" t="str">
        <f>IF(C18="","",VLOOKUP(C18,男子様式!$C$21:$G$331,2,))</f>
        <v/>
      </c>
      <c r="E18" s="233"/>
      <c r="F18" s="233" t="str">
        <f>IF(C18="","",VLOOKUP(C18,男子様式!$C$21:$G$331,5,))</f>
        <v/>
      </c>
      <c r="G18" s="233"/>
      <c r="H18" s="233" t="str">
        <f>IF(C18="","",VLOOKUP(C18,男子様式!$C$21:$N$331,10,))</f>
        <v/>
      </c>
      <c r="I18" s="233"/>
      <c r="M18" s="115" t="str">
        <f>IF(C18="","",VLOOKUP(C18,男子mat!$B$2:$C$101,2,))</f>
        <v/>
      </c>
    </row>
    <row r="19" spans="2:13" ht="35.25" customHeight="1">
      <c r="B19" s="68">
        <v>5</v>
      </c>
      <c r="C19" s="67"/>
      <c r="D19" s="233" t="str">
        <f>IF(C19="","",VLOOKUP(C19,男子様式!$C$21:$G$331,2,))</f>
        <v/>
      </c>
      <c r="E19" s="233"/>
      <c r="F19" s="233" t="str">
        <f>IF(C19="","",VLOOKUP(C19,男子様式!$C$21:$G$331,5,))</f>
        <v/>
      </c>
      <c r="G19" s="233"/>
      <c r="H19" s="233" t="str">
        <f>IF(C19="","",VLOOKUP(C19,男子様式!$C$21:$N$331,10,))</f>
        <v/>
      </c>
      <c r="I19" s="233"/>
      <c r="M19" s="115" t="str">
        <f>IF(C19="","",VLOOKUP(C19,男子mat!$B$2:$C$101,2,))</f>
        <v/>
      </c>
    </row>
    <row r="20" spans="2:13" ht="35.25" customHeight="1">
      <c r="B20" s="68">
        <v>6</v>
      </c>
      <c r="C20" s="67"/>
      <c r="D20" s="233" t="str">
        <f>IF(C20="","",VLOOKUP(C20,男子様式!$C$21:$G$331,2,))</f>
        <v/>
      </c>
      <c r="E20" s="233"/>
      <c r="F20" s="233" t="str">
        <f>IF(C20="","",VLOOKUP(C20,男子様式!$C$21:$G$331,5,))</f>
        <v/>
      </c>
      <c r="G20" s="233"/>
      <c r="H20" s="233" t="str">
        <f>IF(C20="","",VLOOKUP(C20,男子様式!$C$21:$N$331,10,))</f>
        <v/>
      </c>
      <c r="I20" s="233"/>
      <c r="M20" s="115" t="str">
        <f>IF(C20="","",VLOOKUP(C20,男子mat!$B$2:$C$101,2,))</f>
        <v/>
      </c>
    </row>
    <row r="21" spans="2:13">
      <c r="B21" s="273" t="s">
        <v>460</v>
      </c>
      <c r="C21" s="274"/>
      <c r="D21" s="274"/>
      <c r="E21" s="274"/>
      <c r="F21" s="274"/>
      <c r="G21" s="274"/>
      <c r="H21" s="274"/>
      <c r="I21" s="275"/>
      <c r="M21" s="115"/>
    </row>
    <row r="22" spans="2:13">
      <c r="B22" s="273"/>
      <c r="C22" s="274"/>
      <c r="D22" s="274"/>
      <c r="E22" s="274"/>
      <c r="F22" s="274"/>
      <c r="G22" s="274"/>
      <c r="H22" s="274"/>
      <c r="I22" s="275"/>
      <c r="M22" s="115"/>
    </row>
    <row r="23" spans="2:13" ht="19.5" thickBot="1">
      <c r="B23" s="276"/>
      <c r="C23" s="277"/>
      <c r="D23" s="277"/>
      <c r="E23" s="277"/>
      <c r="F23" s="277"/>
      <c r="G23" s="277"/>
      <c r="H23" s="277"/>
      <c r="I23" s="278"/>
      <c r="M23" s="115"/>
    </row>
    <row r="24" spans="2:13" ht="33.75" customHeight="1">
      <c r="B24" s="69"/>
      <c r="C24" s="69"/>
      <c r="D24" s="69"/>
      <c r="E24" s="69"/>
      <c r="F24" s="69"/>
      <c r="G24" s="69"/>
      <c r="H24" s="69"/>
      <c r="I24" s="69"/>
      <c r="M24" s="115"/>
    </row>
    <row r="25" spans="2:13" ht="33.75" customHeight="1" thickBot="1">
      <c r="M25" s="115"/>
    </row>
    <row r="26" spans="2:13" ht="13.5" customHeight="1">
      <c r="B26" s="279" t="s">
        <v>641</v>
      </c>
      <c r="C26" s="280"/>
      <c r="D26" s="280"/>
      <c r="E26" s="280"/>
      <c r="F26" s="280"/>
      <c r="G26" s="280"/>
      <c r="H26" s="280"/>
      <c r="I26" s="281"/>
      <c r="M26" s="115"/>
    </row>
    <row r="27" spans="2:13" ht="13.5" customHeight="1" thickBot="1">
      <c r="B27" s="282"/>
      <c r="C27" s="283"/>
      <c r="D27" s="283"/>
      <c r="E27" s="283"/>
      <c r="F27" s="283"/>
      <c r="G27" s="283"/>
      <c r="H27" s="283"/>
      <c r="I27" s="284"/>
      <c r="M27" s="115"/>
    </row>
    <row r="28" spans="2:13" ht="19.5">
      <c r="B28" s="263" t="s">
        <v>408</v>
      </c>
      <c r="C28" s="264"/>
      <c r="D28" s="285" t="str">
        <f>IF(D9="","",基本登録情報!C6&amp;"ｴｰ")</f>
        <v/>
      </c>
      <c r="E28" s="286"/>
      <c r="F28" s="286"/>
      <c r="G28" s="286"/>
      <c r="H28" s="286"/>
      <c r="I28" s="287"/>
      <c r="M28" s="115"/>
    </row>
    <row r="29" spans="2:13" ht="35.25" customHeight="1" thickBot="1">
      <c r="B29" s="258" t="s">
        <v>409</v>
      </c>
      <c r="C29" s="259"/>
      <c r="D29" s="260" t="str">
        <f>IF(基本登録情報!C7="","",基本登録情報!C7&amp;"A")</f>
        <v/>
      </c>
      <c r="E29" s="261"/>
      <c r="F29" s="261"/>
      <c r="G29" s="261"/>
      <c r="H29" s="261"/>
      <c r="I29" s="262"/>
      <c r="M29" s="115"/>
    </row>
    <row r="30" spans="2:13" ht="36.75" customHeight="1">
      <c r="B30" s="263" t="s">
        <v>170</v>
      </c>
      <c r="C30" s="264"/>
      <c r="D30" s="265"/>
      <c r="E30" s="266"/>
      <c r="F30" s="266"/>
      <c r="G30" s="266"/>
      <c r="H30" s="266"/>
      <c r="I30" s="267"/>
      <c r="M30" s="115"/>
    </row>
    <row r="31" spans="2:13" ht="36.75" customHeight="1">
      <c r="B31" s="268" t="s">
        <v>410</v>
      </c>
      <c r="C31" s="269"/>
      <c r="D31" s="270"/>
      <c r="E31" s="271"/>
      <c r="F31" s="271"/>
      <c r="G31" s="271"/>
      <c r="H31" s="271"/>
      <c r="I31" s="272"/>
      <c r="M31" s="115"/>
    </row>
    <row r="32" spans="2:13" ht="21.75" customHeight="1" thickBot="1">
      <c r="B32" s="258" t="s">
        <v>411</v>
      </c>
      <c r="C32" s="259"/>
      <c r="D32" s="288"/>
      <c r="E32" s="289"/>
      <c r="F32" s="289"/>
      <c r="G32" s="289"/>
      <c r="H32" s="289"/>
      <c r="I32" s="290"/>
      <c r="M32" s="115"/>
    </row>
    <row r="33" spans="1:13">
      <c r="B33" s="291" t="s">
        <v>412</v>
      </c>
      <c r="C33" s="292"/>
      <c r="D33" s="292"/>
      <c r="E33" s="292"/>
      <c r="F33" s="292"/>
      <c r="G33" s="292"/>
      <c r="H33" s="292"/>
      <c r="I33" s="293"/>
      <c r="M33" s="115"/>
    </row>
    <row r="34" spans="1:13" ht="19.5" thickBot="1">
      <c r="B34" s="63" t="s">
        <v>141</v>
      </c>
      <c r="C34" s="64" t="s">
        <v>142</v>
      </c>
      <c r="D34" s="294" t="s">
        <v>413</v>
      </c>
      <c r="E34" s="295"/>
      <c r="F34" s="294" t="s">
        <v>408</v>
      </c>
      <c r="G34" s="295"/>
      <c r="H34" s="64" t="s">
        <v>13</v>
      </c>
      <c r="I34" s="65" t="s">
        <v>414</v>
      </c>
      <c r="M34" s="115" t="s">
        <v>210</v>
      </c>
    </row>
    <row r="35" spans="1:13" ht="35.25" customHeight="1" thickTop="1">
      <c r="B35" s="66">
        <v>1</v>
      </c>
      <c r="C35" s="67"/>
      <c r="D35" s="233" t="str">
        <f>IF(C35="","",VLOOKUP(C35,男子様式!$C$21:$G$331,2,))</f>
        <v/>
      </c>
      <c r="E35" s="233"/>
      <c r="F35" s="233" t="str">
        <f>IF(C35="","",VLOOKUP(C35,男子様式!$C$21:$G$331,5,))</f>
        <v/>
      </c>
      <c r="G35" s="233"/>
      <c r="H35" s="233" t="str">
        <f>IF(C35="","",VLOOKUP(C35,男子様式!$C$21:$N$331,10,))</f>
        <v/>
      </c>
      <c r="I35" s="233"/>
      <c r="M35" s="115" t="str">
        <f>IF(C35="","",VLOOKUP(C35,男子mat!$B$2:$C$101,2,))</f>
        <v/>
      </c>
    </row>
    <row r="36" spans="1:13" ht="35.25" customHeight="1">
      <c r="B36" s="68">
        <v>2</v>
      </c>
      <c r="C36" s="67"/>
      <c r="D36" s="233" t="str">
        <f>IF(C36="","",VLOOKUP(C36,男子様式!$C$21:$G$331,2,))</f>
        <v/>
      </c>
      <c r="E36" s="233"/>
      <c r="F36" s="233" t="str">
        <f>IF(C36="","",VLOOKUP(C36,男子様式!$C$21:$G$331,5,))</f>
        <v/>
      </c>
      <c r="G36" s="233"/>
      <c r="H36" s="233" t="str">
        <f>IF(C36="","",VLOOKUP(C36,男子様式!$C$21:$N$331,10,))</f>
        <v/>
      </c>
      <c r="I36" s="233"/>
      <c r="M36" s="115" t="str">
        <f>IF(C36="","",VLOOKUP(C36,男子mat!$B$2:$C$101,2,))</f>
        <v/>
      </c>
    </row>
    <row r="37" spans="1:13" ht="35.25" customHeight="1">
      <c r="B37" s="68">
        <v>3</v>
      </c>
      <c r="C37" s="67"/>
      <c r="D37" s="233" t="str">
        <f>IF(C37="","",VLOOKUP(C37,男子様式!$C$21:$G$331,2,))</f>
        <v/>
      </c>
      <c r="E37" s="233"/>
      <c r="F37" s="233" t="str">
        <f>IF(C37="","",VLOOKUP(C37,男子様式!$C$21:$G$331,5,))</f>
        <v/>
      </c>
      <c r="G37" s="233"/>
      <c r="H37" s="233" t="str">
        <f>IF(C37="","",VLOOKUP(C37,男子様式!$C$21:$N$331,10,))</f>
        <v/>
      </c>
      <c r="I37" s="233"/>
      <c r="M37" s="115" t="str">
        <f>IF(C37="","",VLOOKUP(C37,男子mat!$B$2:$C$101,2,))</f>
        <v/>
      </c>
    </row>
    <row r="38" spans="1:13" ht="35.25" customHeight="1">
      <c r="B38" s="68">
        <v>4</v>
      </c>
      <c r="C38" s="67"/>
      <c r="D38" s="233" t="str">
        <f>IF(C38="","",VLOOKUP(C38,男子様式!$C$21:$G$331,2,))</f>
        <v/>
      </c>
      <c r="E38" s="233"/>
      <c r="F38" s="233" t="str">
        <f>IF(C38="","",VLOOKUP(C38,男子様式!$C$21:$G$331,5,))</f>
        <v/>
      </c>
      <c r="G38" s="233"/>
      <c r="H38" s="233" t="str">
        <f>IF(C38="","",VLOOKUP(C38,男子様式!$C$21:$N$331,10,))</f>
        <v/>
      </c>
      <c r="I38" s="233"/>
      <c r="M38" s="115" t="str">
        <f>IF(C38="","",VLOOKUP(C38,男子mat!$B$2:$C$101,2,))</f>
        <v/>
      </c>
    </row>
    <row r="39" spans="1:13" ht="35.25" customHeight="1">
      <c r="B39" s="68">
        <v>5</v>
      </c>
      <c r="C39" s="67"/>
      <c r="D39" s="233" t="str">
        <f>IF(C39="","",VLOOKUP(C39,男子様式!$C$21:$G$331,2,))</f>
        <v/>
      </c>
      <c r="E39" s="233"/>
      <c r="F39" s="233" t="str">
        <f>IF(C39="","",VLOOKUP(C39,男子様式!$C$21:$G$331,5,))</f>
        <v/>
      </c>
      <c r="G39" s="233"/>
      <c r="H39" s="233" t="str">
        <f>IF(C39="","",VLOOKUP(C39,男子様式!$C$21:$N$331,10,))</f>
        <v/>
      </c>
      <c r="I39" s="233"/>
      <c r="M39" s="115" t="str">
        <f>IF(C39="","",VLOOKUP(C39,男子mat!$B$2:$C$101,2,))</f>
        <v/>
      </c>
    </row>
    <row r="40" spans="1:13" ht="35.25" customHeight="1">
      <c r="B40" s="68">
        <v>6</v>
      </c>
      <c r="C40" s="67"/>
      <c r="D40" s="233" t="str">
        <f>IF(C40="","",VLOOKUP(C40,男子様式!$C$21:$G$331,2,))</f>
        <v/>
      </c>
      <c r="E40" s="233"/>
      <c r="F40" s="233" t="str">
        <f>IF(C40="","",VLOOKUP(C40,男子様式!$C$21:$G$331,5,))</f>
        <v/>
      </c>
      <c r="G40" s="233"/>
      <c r="H40" s="233" t="str">
        <f>IF(C40="","",VLOOKUP(C40,男子様式!$C$21:$N$331,10,))</f>
        <v/>
      </c>
      <c r="I40" s="233"/>
      <c r="M40" s="115" t="str">
        <f>IF(C40="","",VLOOKUP(C40,男子mat!$B$2:$C$101,2,))</f>
        <v/>
      </c>
    </row>
    <row r="41" spans="1:13">
      <c r="B41" s="296" t="s">
        <v>461</v>
      </c>
      <c r="C41" s="297"/>
      <c r="D41" s="297"/>
      <c r="E41" s="297"/>
      <c r="F41" s="297"/>
      <c r="G41" s="297"/>
      <c r="H41" s="297"/>
      <c r="I41" s="298"/>
      <c r="M41" s="115"/>
    </row>
    <row r="42" spans="1:13">
      <c r="B42" s="299"/>
      <c r="C42" s="300"/>
      <c r="D42" s="300"/>
      <c r="E42" s="300"/>
      <c r="F42" s="300"/>
      <c r="G42" s="300"/>
      <c r="H42" s="300"/>
      <c r="I42" s="301"/>
      <c r="M42" s="115"/>
    </row>
    <row r="43" spans="1:13" ht="19.5" thickBot="1">
      <c r="B43" s="302"/>
      <c r="C43" s="303"/>
      <c r="D43" s="303"/>
      <c r="E43" s="303"/>
      <c r="F43" s="303"/>
      <c r="G43" s="303"/>
      <c r="H43" s="303"/>
      <c r="I43" s="304"/>
      <c r="M43" s="115"/>
    </row>
    <row r="44" spans="1:13" ht="33.75" customHeight="1">
      <c r="M44" s="115"/>
    </row>
    <row r="45" spans="1:13" ht="33.75" customHeight="1">
      <c r="A45" s="241" t="s">
        <v>642</v>
      </c>
      <c r="B45" s="241"/>
      <c r="C45" s="241"/>
      <c r="D45" s="241"/>
      <c r="E45" s="241"/>
      <c r="F45" s="241"/>
      <c r="G45" s="241"/>
      <c r="H45" s="241"/>
      <c r="I45" s="241"/>
      <c r="J45" s="241"/>
      <c r="M45" s="115"/>
    </row>
    <row r="46" spans="1:13" ht="13.5" customHeight="1">
      <c r="A46" s="241"/>
      <c r="B46" s="241"/>
      <c r="C46" s="241"/>
      <c r="D46" s="241"/>
      <c r="E46" s="241"/>
      <c r="F46" s="241"/>
      <c r="G46" s="241"/>
      <c r="H46" s="241"/>
      <c r="I46" s="241"/>
      <c r="J46" s="241"/>
      <c r="M46" s="115"/>
    </row>
    <row r="47" spans="1:13" ht="13.5" customHeight="1">
      <c r="A47" s="241"/>
      <c r="B47" s="241"/>
      <c r="C47" s="241"/>
      <c r="D47" s="241"/>
      <c r="E47" s="241"/>
      <c r="F47" s="241"/>
      <c r="G47" s="241"/>
      <c r="H47" s="241"/>
      <c r="I47" s="241"/>
      <c r="J47" s="241"/>
      <c r="M47" s="115"/>
    </row>
    <row r="48" spans="1:13">
      <c r="M48" s="115"/>
    </row>
    <row r="49" spans="2:13" ht="35.25" customHeight="1" thickBot="1">
      <c r="M49" s="115"/>
    </row>
    <row r="50" spans="2:13" ht="36.75" customHeight="1">
      <c r="B50" s="242" t="s">
        <v>643</v>
      </c>
      <c r="C50" s="243"/>
      <c r="D50" s="243"/>
      <c r="E50" s="243"/>
      <c r="F50" s="243"/>
      <c r="G50" s="243"/>
      <c r="H50" s="243"/>
      <c r="I50" s="244"/>
      <c r="M50" s="115"/>
    </row>
    <row r="51" spans="2:13" ht="36.75" customHeight="1" thickBot="1">
      <c r="B51" s="245"/>
      <c r="C51" s="246"/>
      <c r="D51" s="246"/>
      <c r="E51" s="246"/>
      <c r="F51" s="246"/>
      <c r="G51" s="246"/>
      <c r="H51" s="246"/>
      <c r="I51" s="247"/>
      <c r="M51" s="115"/>
    </row>
    <row r="52" spans="2:13" ht="21.75" customHeight="1">
      <c r="B52" s="248" t="s">
        <v>408</v>
      </c>
      <c r="C52" s="249"/>
      <c r="D52" s="250" t="str">
        <f>IF(D9="","",基本登録情報!C6&amp;"ﾋﾞｰ")</f>
        <v/>
      </c>
      <c r="E52" s="250"/>
      <c r="F52" s="250"/>
      <c r="G52" s="250"/>
      <c r="H52" s="250"/>
      <c r="I52" s="251"/>
      <c r="M52" s="115"/>
    </row>
    <row r="53" spans="2:13" ht="25.5" thickBot="1">
      <c r="B53" s="236" t="s">
        <v>409</v>
      </c>
      <c r="C53" s="237"/>
      <c r="D53" s="252" t="str">
        <f>IF(基本登録情報!C7="","",基本登録情報!C7&amp;"B")</f>
        <v/>
      </c>
      <c r="E53" s="252"/>
      <c r="F53" s="252"/>
      <c r="G53" s="252"/>
      <c r="H53" s="252"/>
      <c r="I53" s="253"/>
      <c r="M53" s="115"/>
    </row>
    <row r="54" spans="2:13" ht="41.1" customHeight="1">
      <c r="B54" s="228" t="s">
        <v>170</v>
      </c>
      <c r="C54" s="229"/>
      <c r="D54" s="230"/>
      <c r="E54" s="230"/>
      <c r="F54" s="230"/>
      <c r="G54" s="230"/>
      <c r="H54" s="230"/>
      <c r="I54" s="231"/>
      <c r="M54" s="115"/>
    </row>
    <row r="55" spans="2:13" ht="35.25" customHeight="1">
      <c r="B55" s="232" t="s">
        <v>410</v>
      </c>
      <c r="C55" s="233"/>
      <c r="D55" s="234"/>
      <c r="E55" s="234"/>
      <c r="F55" s="234"/>
      <c r="G55" s="234"/>
      <c r="H55" s="234"/>
      <c r="I55" s="235"/>
      <c r="M55" s="115"/>
    </row>
    <row r="56" spans="2:13" ht="35.25" customHeight="1" thickBot="1">
      <c r="B56" s="236" t="s">
        <v>411</v>
      </c>
      <c r="C56" s="237"/>
      <c r="D56" s="238"/>
      <c r="E56" s="239"/>
      <c r="F56" s="239"/>
      <c r="G56" s="239"/>
      <c r="H56" s="239"/>
      <c r="I56" s="240"/>
      <c r="M56" s="115"/>
    </row>
    <row r="57" spans="2:13" ht="35.25" customHeight="1">
      <c r="B57" s="254" t="s">
        <v>412</v>
      </c>
      <c r="C57" s="255"/>
      <c r="D57" s="255"/>
      <c r="E57" s="255"/>
      <c r="F57" s="255"/>
      <c r="G57" s="255"/>
      <c r="H57" s="255"/>
      <c r="I57" s="256"/>
      <c r="M57" s="115"/>
    </row>
    <row r="58" spans="2:13" ht="35.25" customHeight="1" thickBot="1">
      <c r="B58" s="63" t="s">
        <v>141</v>
      </c>
      <c r="C58" s="64" t="s">
        <v>142</v>
      </c>
      <c r="D58" s="257" t="s">
        <v>413</v>
      </c>
      <c r="E58" s="257"/>
      <c r="F58" s="257" t="s">
        <v>408</v>
      </c>
      <c r="G58" s="257"/>
      <c r="H58" s="64" t="s">
        <v>13</v>
      </c>
      <c r="I58" s="65" t="s">
        <v>414</v>
      </c>
      <c r="M58" s="115" t="s">
        <v>210</v>
      </c>
    </row>
    <row r="59" spans="2:13" ht="25.5" thickTop="1">
      <c r="B59" s="66">
        <v>1</v>
      </c>
      <c r="C59" s="67"/>
      <c r="D59" s="233" t="str">
        <f>IF(C59="","",VLOOKUP(C59,男子様式!$C$21:$G$331,2,))</f>
        <v/>
      </c>
      <c r="E59" s="233"/>
      <c r="F59" s="233" t="str">
        <f>IF(C59="","",VLOOKUP(C59,男子様式!$C$21:$G$331,5,))</f>
        <v/>
      </c>
      <c r="G59" s="233"/>
      <c r="H59" s="233" t="str">
        <f>IF(C59="","",VLOOKUP(C59,男子様式!$C$21:$N$331,10,))</f>
        <v/>
      </c>
      <c r="I59" s="233"/>
      <c r="M59" s="115" t="str">
        <f>IF(C59="","",VLOOKUP(C59,男子mat!$B$2:$C$101,2,))</f>
        <v/>
      </c>
    </row>
    <row r="60" spans="2:13" ht="24.75">
      <c r="B60" s="68">
        <v>2</v>
      </c>
      <c r="C60" s="67"/>
      <c r="D60" s="233" t="str">
        <f>IF(C60="","",VLOOKUP(C60,男子様式!$C$21:$G$331,2,))</f>
        <v/>
      </c>
      <c r="E60" s="233"/>
      <c r="F60" s="233" t="str">
        <f>IF(C60="","",VLOOKUP(C60,男子様式!$C$21:$G$331,5,))</f>
        <v/>
      </c>
      <c r="G60" s="233"/>
      <c r="H60" s="233" t="str">
        <f>IF(C60="","",VLOOKUP(C60,男子様式!$C$21:$N$331,10,))</f>
        <v/>
      </c>
      <c r="I60" s="233"/>
      <c r="M60" s="115" t="str">
        <f>IF(C60="","",VLOOKUP(C60,男子mat!$B$2:$C$101,2,))</f>
        <v/>
      </c>
    </row>
    <row r="61" spans="2:13" ht="24.75">
      <c r="B61" s="68">
        <v>3</v>
      </c>
      <c r="C61" s="67"/>
      <c r="D61" s="233" t="str">
        <f>IF(C61="","",VLOOKUP(C61,男子様式!$C$21:$G$331,2,))</f>
        <v/>
      </c>
      <c r="E61" s="233"/>
      <c r="F61" s="233" t="str">
        <f>IF(C61="","",VLOOKUP(C61,男子様式!$C$21:$G$331,5,))</f>
        <v/>
      </c>
      <c r="G61" s="233"/>
      <c r="H61" s="233" t="str">
        <f>IF(C61="","",VLOOKUP(C61,男子様式!$C$21:$N$331,10,))</f>
        <v/>
      </c>
      <c r="I61" s="233"/>
      <c r="M61" s="115" t="str">
        <f>IF(C61="","",VLOOKUP(C61,男子mat!$B$2:$C$101,2,))</f>
        <v/>
      </c>
    </row>
    <row r="62" spans="2:13" ht="24.75">
      <c r="B62" s="68">
        <v>4</v>
      </c>
      <c r="C62" s="67"/>
      <c r="D62" s="233" t="str">
        <f>IF(C62="","",VLOOKUP(C62,男子様式!$C$21:$G$331,2,))</f>
        <v/>
      </c>
      <c r="E62" s="233"/>
      <c r="F62" s="233" t="str">
        <f>IF(C62="","",VLOOKUP(C62,男子様式!$C$21:$G$331,5,))</f>
        <v/>
      </c>
      <c r="G62" s="233"/>
      <c r="H62" s="233" t="str">
        <f>IF(C62="","",VLOOKUP(C62,男子様式!$C$21:$N$331,10,))</f>
        <v/>
      </c>
      <c r="I62" s="233"/>
      <c r="M62" s="115" t="str">
        <f>IF(C62="","",VLOOKUP(C62,男子mat!$B$2:$C$101,2,))</f>
        <v/>
      </c>
    </row>
    <row r="63" spans="2:13" ht="24.75">
      <c r="B63" s="68">
        <v>5</v>
      </c>
      <c r="C63" s="67"/>
      <c r="D63" s="233" t="str">
        <f>IF(C63="","",VLOOKUP(C63,男子様式!$C$21:$G$331,2,))</f>
        <v/>
      </c>
      <c r="E63" s="233"/>
      <c r="F63" s="233" t="str">
        <f>IF(C63="","",VLOOKUP(C63,男子様式!$C$21:$G$331,5,))</f>
        <v/>
      </c>
      <c r="G63" s="233"/>
      <c r="H63" s="233" t="str">
        <f>IF(C63="","",VLOOKUP(C63,男子様式!$C$21:$N$331,10,))</f>
        <v/>
      </c>
      <c r="I63" s="233"/>
      <c r="M63" s="115" t="str">
        <f>IF(C63="","",VLOOKUP(C63,男子mat!$B$2:$C$101,2,))</f>
        <v/>
      </c>
    </row>
    <row r="64" spans="2:13" ht="24.75">
      <c r="B64" s="68">
        <v>6</v>
      </c>
      <c r="C64" s="67"/>
      <c r="D64" s="233" t="str">
        <f>IF(C64="","",VLOOKUP(C64,男子様式!$C$21:$G$331,2,))</f>
        <v/>
      </c>
      <c r="E64" s="233"/>
      <c r="F64" s="233" t="str">
        <f>IF(C64="","",VLOOKUP(C64,男子様式!$C$21:$G$331,5,))</f>
        <v/>
      </c>
      <c r="G64" s="233"/>
      <c r="H64" s="233" t="str">
        <f>IF(C64="","",VLOOKUP(C64,男子様式!$C$21:$N$331,10,))</f>
        <v/>
      </c>
      <c r="I64" s="233"/>
      <c r="M64" s="115" t="str">
        <f>IF(C64="","",VLOOKUP(C64,男子mat!$B$2:$C$101,2,))</f>
        <v/>
      </c>
    </row>
    <row r="65" spans="2:13" ht="37.5" customHeight="1">
      <c r="B65" s="273" t="s">
        <v>415</v>
      </c>
      <c r="C65" s="274"/>
      <c r="D65" s="274"/>
      <c r="E65" s="274"/>
      <c r="F65" s="274"/>
      <c r="G65" s="274"/>
      <c r="H65" s="274"/>
      <c r="I65" s="275"/>
      <c r="M65" s="115"/>
    </row>
    <row r="66" spans="2:13" ht="13.5" customHeight="1">
      <c r="B66" s="273"/>
      <c r="C66" s="274"/>
      <c r="D66" s="274"/>
      <c r="E66" s="274"/>
      <c r="F66" s="274"/>
      <c r="G66" s="274"/>
      <c r="H66" s="274"/>
      <c r="I66" s="275"/>
      <c r="M66" s="115"/>
    </row>
    <row r="67" spans="2:13" ht="13.5" customHeight="1" thickBot="1">
      <c r="B67" s="276"/>
      <c r="C67" s="277"/>
      <c r="D67" s="277"/>
      <c r="E67" s="277"/>
      <c r="F67" s="277"/>
      <c r="G67" s="277"/>
      <c r="H67" s="277"/>
      <c r="I67" s="278"/>
      <c r="M67" s="115"/>
    </row>
    <row r="68" spans="2:13">
      <c r="B68" s="69"/>
      <c r="C68" s="69"/>
      <c r="D68" s="69"/>
      <c r="E68" s="69"/>
      <c r="F68" s="69"/>
      <c r="G68" s="69"/>
      <c r="H68" s="69"/>
      <c r="I68" s="69"/>
      <c r="M68" s="115"/>
    </row>
    <row r="69" spans="2:13" ht="35.25" customHeight="1" thickBot="1">
      <c r="M69" s="115"/>
    </row>
    <row r="70" spans="2:13" ht="36.75" customHeight="1">
      <c r="B70" s="279" t="s">
        <v>644</v>
      </c>
      <c r="C70" s="280"/>
      <c r="D70" s="280"/>
      <c r="E70" s="280"/>
      <c r="F70" s="280"/>
      <c r="G70" s="280"/>
      <c r="H70" s="280"/>
      <c r="I70" s="281"/>
      <c r="M70" s="115"/>
    </row>
    <row r="71" spans="2:13" ht="36.75" customHeight="1" thickBot="1">
      <c r="B71" s="282"/>
      <c r="C71" s="283"/>
      <c r="D71" s="283"/>
      <c r="E71" s="283"/>
      <c r="F71" s="283"/>
      <c r="G71" s="283"/>
      <c r="H71" s="283"/>
      <c r="I71" s="284"/>
      <c r="M71" s="115"/>
    </row>
    <row r="72" spans="2:13" ht="21.75" customHeight="1">
      <c r="B72" s="263" t="s">
        <v>408</v>
      </c>
      <c r="C72" s="264"/>
      <c r="D72" s="285" t="str">
        <f>IF(D9="","",基本登録情報!C6&amp;"ﾋﾞｰ")</f>
        <v/>
      </c>
      <c r="E72" s="286"/>
      <c r="F72" s="286"/>
      <c r="G72" s="286"/>
      <c r="H72" s="286"/>
      <c r="I72" s="287"/>
      <c r="M72" s="115"/>
    </row>
    <row r="73" spans="2:13" ht="25.5" thickBot="1">
      <c r="B73" s="258" t="s">
        <v>409</v>
      </c>
      <c r="C73" s="259"/>
      <c r="D73" s="260" t="str">
        <f>IF(基本登録情報!C7="","",基本登録情報!C7&amp;"B")</f>
        <v/>
      </c>
      <c r="E73" s="261"/>
      <c r="F73" s="261"/>
      <c r="G73" s="261"/>
      <c r="H73" s="261"/>
      <c r="I73" s="262"/>
      <c r="M73" s="115"/>
    </row>
    <row r="74" spans="2:13" ht="32.450000000000003" customHeight="1">
      <c r="B74" s="263" t="s">
        <v>170</v>
      </c>
      <c r="C74" s="264"/>
      <c r="D74" s="265"/>
      <c r="E74" s="266"/>
      <c r="F74" s="266"/>
      <c r="G74" s="266"/>
      <c r="H74" s="266"/>
      <c r="I74" s="267"/>
      <c r="M74" s="115"/>
    </row>
    <row r="75" spans="2:13" ht="35.25" customHeight="1">
      <c r="B75" s="268" t="s">
        <v>410</v>
      </c>
      <c r="C75" s="269"/>
      <c r="D75" s="270"/>
      <c r="E75" s="271"/>
      <c r="F75" s="271"/>
      <c r="G75" s="271"/>
      <c r="H75" s="271"/>
      <c r="I75" s="272"/>
      <c r="M75" s="115"/>
    </row>
    <row r="76" spans="2:13" ht="35.25" customHeight="1" thickBot="1">
      <c r="B76" s="258" t="s">
        <v>411</v>
      </c>
      <c r="C76" s="259"/>
      <c r="D76" s="288"/>
      <c r="E76" s="289"/>
      <c r="F76" s="289"/>
      <c r="G76" s="289"/>
      <c r="H76" s="289"/>
      <c r="I76" s="290"/>
      <c r="M76" s="115"/>
    </row>
    <row r="77" spans="2:13" ht="35.25" customHeight="1">
      <c r="B77" s="291" t="s">
        <v>412</v>
      </c>
      <c r="C77" s="292"/>
      <c r="D77" s="292"/>
      <c r="E77" s="292"/>
      <c r="F77" s="292"/>
      <c r="G77" s="292"/>
      <c r="H77" s="292"/>
      <c r="I77" s="293"/>
      <c r="M77" s="115"/>
    </row>
    <row r="78" spans="2:13" ht="35.25" customHeight="1" thickBot="1">
      <c r="B78" s="63" t="s">
        <v>141</v>
      </c>
      <c r="C78" s="64" t="s">
        <v>142</v>
      </c>
      <c r="D78" s="294" t="s">
        <v>413</v>
      </c>
      <c r="E78" s="295"/>
      <c r="F78" s="294" t="s">
        <v>408</v>
      </c>
      <c r="G78" s="295"/>
      <c r="H78" s="64" t="s">
        <v>13</v>
      </c>
      <c r="I78" s="65" t="s">
        <v>414</v>
      </c>
      <c r="M78" s="115"/>
    </row>
    <row r="79" spans="2:13" ht="35.25" customHeight="1" thickTop="1">
      <c r="B79" s="66">
        <v>1</v>
      </c>
      <c r="C79" s="67"/>
      <c r="D79" s="233" t="str">
        <f>IF(C79="","",VLOOKUP(C79,男子様式!$C$21:$G$331,2,))</f>
        <v/>
      </c>
      <c r="E79" s="233"/>
      <c r="F79" s="233" t="str">
        <f>IF(C79="","",VLOOKUP(C79,男子様式!$C$21:$G$331,5,))</f>
        <v/>
      </c>
      <c r="G79" s="233"/>
      <c r="H79" s="233" t="str">
        <f>IF(C79="","",VLOOKUP(C79,男子様式!$C$21:$N$331,10,))</f>
        <v/>
      </c>
      <c r="I79" s="233"/>
      <c r="M79" s="115" t="str">
        <f>IF(C79="","",VLOOKUP(C79,男子mat!$B$2:$C$101,2,))</f>
        <v/>
      </c>
    </row>
    <row r="80" spans="2:13" ht="35.25" customHeight="1">
      <c r="B80" s="68">
        <v>2</v>
      </c>
      <c r="C80" s="67"/>
      <c r="D80" s="233" t="str">
        <f>IF(C80="","",VLOOKUP(C80,男子様式!$C$21:$G$331,2,))</f>
        <v/>
      </c>
      <c r="E80" s="233"/>
      <c r="F80" s="233" t="str">
        <f>IF(C80="","",VLOOKUP(C80,男子様式!$C$21:$G$331,5,))</f>
        <v/>
      </c>
      <c r="G80" s="233"/>
      <c r="H80" s="233" t="str">
        <f>IF(C80="","",VLOOKUP(C80,男子様式!$C$21:$N$331,10,))</f>
        <v/>
      </c>
      <c r="I80" s="233"/>
      <c r="M80" s="115" t="str">
        <f>IF(C80="","",VLOOKUP(C80,男子mat!$B$2:$C$101,2,))</f>
        <v/>
      </c>
    </row>
    <row r="81" spans="1:13" ht="24.75">
      <c r="B81" s="68">
        <v>3</v>
      </c>
      <c r="C81" s="67"/>
      <c r="D81" s="233" t="str">
        <f>IF(C81="","",VLOOKUP(C81,男子様式!$C$21:$G$331,2,))</f>
        <v/>
      </c>
      <c r="E81" s="233"/>
      <c r="F81" s="233" t="str">
        <f>IF(C81="","",VLOOKUP(C81,男子様式!$C$21:$G$331,5,))</f>
        <v/>
      </c>
      <c r="G81" s="233"/>
      <c r="H81" s="233" t="str">
        <f>IF(C81="","",VLOOKUP(C81,男子様式!$C$21:$N$331,10,))</f>
        <v/>
      </c>
      <c r="I81" s="233"/>
      <c r="M81" s="115" t="str">
        <f>IF(C81="","",VLOOKUP(C81,男子mat!$B$2:$C$101,2,))</f>
        <v/>
      </c>
    </row>
    <row r="82" spans="1:13" ht="24.75">
      <c r="B82" s="68">
        <v>4</v>
      </c>
      <c r="C82" s="67"/>
      <c r="D82" s="233" t="str">
        <f>IF(C82="","",VLOOKUP(C82,男子様式!$C$21:$G$331,2,))</f>
        <v/>
      </c>
      <c r="E82" s="233"/>
      <c r="F82" s="233" t="str">
        <f>IF(C82="","",VLOOKUP(C82,男子様式!$C$21:$G$331,5,))</f>
        <v/>
      </c>
      <c r="G82" s="233"/>
      <c r="H82" s="233" t="str">
        <f>IF(C82="","",VLOOKUP(C82,男子様式!$C$21:$N$331,10,))</f>
        <v/>
      </c>
      <c r="I82" s="233"/>
      <c r="M82" s="115" t="str">
        <f>IF(C82="","",VLOOKUP(C82,男子mat!$B$2:$C$101,2,))</f>
        <v/>
      </c>
    </row>
    <row r="83" spans="1:13" ht="24.75">
      <c r="B83" s="68">
        <v>5</v>
      </c>
      <c r="C83" s="67"/>
      <c r="D83" s="233" t="str">
        <f>IF(C83="","",VLOOKUP(C83,男子様式!$C$21:$G$331,2,))</f>
        <v/>
      </c>
      <c r="E83" s="233"/>
      <c r="F83" s="233" t="str">
        <f>IF(C83="","",VLOOKUP(C83,男子様式!$C$21:$G$331,5,))</f>
        <v/>
      </c>
      <c r="G83" s="233"/>
      <c r="H83" s="233" t="str">
        <f>IF(C83="","",VLOOKUP(C83,男子様式!$C$21:$N$331,10,))</f>
        <v/>
      </c>
      <c r="I83" s="233"/>
      <c r="M83" s="115" t="str">
        <f>IF(C83="","",VLOOKUP(C83,男子mat!$B$2:$C$101,2,))</f>
        <v/>
      </c>
    </row>
    <row r="84" spans="1:13" ht="33.75" customHeight="1">
      <c r="B84" s="68">
        <v>6</v>
      </c>
      <c r="C84" s="67"/>
      <c r="D84" s="233" t="str">
        <f>IF(C84="","",VLOOKUP(C84,男子様式!$C$21:$G$331,2,))</f>
        <v/>
      </c>
      <c r="E84" s="233"/>
      <c r="F84" s="233" t="str">
        <f>IF(C84="","",VLOOKUP(C84,男子様式!$C$21:$G$331,5,))</f>
        <v/>
      </c>
      <c r="G84" s="233"/>
      <c r="H84" s="233" t="str">
        <f>IF(C84="","",VLOOKUP(C84,男子様式!$C$21:$N$331,10,))</f>
        <v/>
      </c>
      <c r="I84" s="233"/>
      <c r="M84" s="115" t="str">
        <f>IF(C84="","",VLOOKUP(C84,男子mat!$B$2:$C$101,2,))</f>
        <v/>
      </c>
    </row>
    <row r="85" spans="1:13" ht="33.75" customHeight="1">
      <c r="B85" s="296" t="s">
        <v>449</v>
      </c>
      <c r="C85" s="297"/>
      <c r="D85" s="297"/>
      <c r="E85" s="297"/>
      <c r="F85" s="297"/>
      <c r="G85" s="297"/>
      <c r="H85" s="297"/>
      <c r="I85" s="298"/>
      <c r="M85" s="115"/>
    </row>
    <row r="86" spans="1:13" ht="13.5" customHeight="1">
      <c r="B86" s="299"/>
      <c r="C86" s="300"/>
      <c r="D86" s="300"/>
      <c r="E86" s="300"/>
      <c r="F86" s="300"/>
      <c r="G86" s="300"/>
      <c r="H86" s="300"/>
      <c r="I86" s="301"/>
      <c r="M86" s="115"/>
    </row>
    <row r="87" spans="1:13" ht="13.5" customHeight="1" thickBot="1">
      <c r="B87" s="302"/>
      <c r="C87" s="303"/>
      <c r="D87" s="303"/>
      <c r="E87" s="303"/>
      <c r="F87" s="303"/>
      <c r="G87" s="303"/>
      <c r="H87" s="303"/>
      <c r="I87" s="304"/>
      <c r="M87" s="115"/>
    </row>
    <row r="88" spans="1:13">
      <c r="M88" s="115"/>
    </row>
    <row r="89" spans="1:13" ht="35.25" customHeight="1">
      <c r="A89" s="241" t="s">
        <v>642</v>
      </c>
      <c r="B89" s="241"/>
      <c r="C89" s="241"/>
      <c r="D89" s="241"/>
      <c r="E89" s="241"/>
      <c r="F89" s="241"/>
      <c r="G89" s="241"/>
      <c r="H89" s="241"/>
      <c r="I89" s="241"/>
      <c r="J89" s="241"/>
      <c r="M89" s="115"/>
    </row>
    <row r="90" spans="1:13" ht="36.75" customHeight="1">
      <c r="A90" s="241"/>
      <c r="B90" s="241"/>
      <c r="C90" s="241"/>
      <c r="D90" s="241"/>
      <c r="E90" s="241"/>
      <c r="F90" s="241"/>
      <c r="G90" s="241"/>
      <c r="H90" s="241"/>
      <c r="I90" s="241"/>
      <c r="J90" s="241"/>
      <c r="M90" s="115"/>
    </row>
    <row r="91" spans="1:13" ht="36.75" customHeight="1">
      <c r="A91" s="241"/>
      <c r="B91" s="241"/>
      <c r="C91" s="241"/>
      <c r="D91" s="241"/>
      <c r="E91" s="241"/>
      <c r="F91" s="241"/>
      <c r="G91" s="241"/>
      <c r="H91" s="241"/>
      <c r="I91" s="241"/>
      <c r="J91" s="241"/>
      <c r="M91" s="115"/>
    </row>
    <row r="92" spans="1:13" ht="21.75" customHeight="1">
      <c r="M92" s="115"/>
    </row>
    <row r="93" spans="1:13" ht="19.5" thickBot="1">
      <c r="M93" s="115"/>
    </row>
    <row r="94" spans="1:13">
      <c r="B94" s="242" t="s">
        <v>645</v>
      </c>
      <c r="C94" s="243"/>
      <c r="D94" s="243"/>
      <c r="E94" s="243"/>
      <c r="F94" s="243"/>
      <c r="G94" s="243"/>
      <c r="H94" s="243"/>
      <c r="I94" s="244"/>
      <c r="M94" s="115"/>
    </row>
    <row r="95" spans="1:13" ht="35.25" customHeight="1" thickBot="1">
      <c r="B95" s="245"/>
      <c r="C95" s="246"/>
      <c r="D95" s="246"/>
      <c r="E95" s="246"/>
      <c r="F95" s="246"/>
      <c r="G95" s="246"/>
      <c r="H95" s="246"/>
      <c r="I95" s="247"/>
      <c r="M95" s="115"/>
    </row>
    <row r="96" spans="1:13" ht="35.25" customHeight="1">
      <c r="B96" s="248" t="s">
        <v>408</v>
      </c>
      <c r="C96" s="249"/>
      <c r="D96" s="250" t="str">
        <f>IF(D9="","",基本登録情報!C6&amp;"ｼｰ")</f>
        <v/>
      </c>
      <c r="E96" s="250"/>
      <c r="F96" s="250"/>
      <c r="G96" s="250"/>
      <c r="H96" s="250"/>
      <c r="I96" s="251"/>
      <c r="M96" s="115"/>
    </row>
    <row r="97" spans="2:13" ht="35.25" customHeight="1" thickBot="1">
      <c r="B97" s="236" t="s">
        <v>409</v>
      </c>
      <c r="C97" s="237"/>
      <c r="D97" s="252" t="str">
        <f>IF(基本登録情報!C7="","",基本登録情報!C7&amp;"C")</f>
        <v/>
      </c>
      <c r="E97" s="252"/>
      <c r="F97" s="252"/>
      <c r="G97" s="252"/>
      <c r="H97" s="252"/>
      <c r="I97" s="253"/>
      <c r="M97" s="115"/>
    </row>
    <row r="98" spans="2:13" ht="35.25" customHeight="1">
      <c r="B98" s="228" t="s">
        <v>170</v>
      </c>
      <c r="C98" s="229"/>
      <c r="D98" s="230"/>
      <c r="E98" s="230"/>
      <c r="F98" s="230"/>
      <c r="G98" s="230"/>
      <c r="H98" s="230"/>
      <c r="I98" s="231"/>
      <c r="M98" s="115"/>
    </row>
    <row r="99" spans="2:13" ht="35.25" customHeight="1">
      <c r="B99" s="232" t="s">
        <v>410</v>
      </c>
      <c r="C99" s="233"/>
      <c r="D99" s="234"/>
      <c r="E99" s="234"/>
      <c r="F99" s="234"/>
      <c r="G99" s="234"/>
      <c r="H99" s="234"/>
      <c r="I99" s="235"/>
      <c r="M99" s="115"/>
    </row>
    <row r="100" spans="2:13" ht="35.25" customHeight="1" thickBot="1">
      <c r="B100" s="236" t="s">
        <v>411</v>
      </c>
      <c r="C100" s="237"/>
      <c r="D100" s="238"/>
      <c r="E100" s="239"/>
      <c r="F100" s="239"/>
      <c r="G100" s="239"/>
      <c r="H100" s="239"/>
      <c r="I100" s="240"/>
      <c r="M100" s="115"/>
    </row>
    <row r="101" spans="2:13">
      <c r="B101" s="254" t="s">
        <v>412</v>
      </c>
      <c r="C101" s="255"/>
      <c r="D101" s="255"/>
      <c r="E101" s="255"/>
      <c r="F101" s="255"/>
      <c r="G101" s="255"/>
      <c r="H101" s="255"/>
      <c r="I101" s="256"/>
      <c r="M101" s="115"/>
    </row>
    <row r="102" spans="2:13" ht="19.5" thickBot="1">
      <c r="B102" s="63" t="s">
        <v>141</v>
      </c>
      <c r="C102" s="64" t="s">
        <v>142</v>
      </c>
      <c r="D102" s="257" t="s">
        <v>413</v>
      </c>
      <c r="E102" s="257"/>
      <c r="F102" s="257" t="s">
        <v>408</v>
      </c>
      <c r="G102" s="257"/>
      <c r="H102" s="64" t="s">
        <v>13</v>
      </c>
      <c r="I102" s="65" t="s">
        <v>414</v>
      </c>
      <c r="M102" s="115" t="s">
        <v>210</v>
      </c>
    </row>
    <row r="103" spans="2:13" ht="25.5" thickTop="1">
      <c r="B103" s="66">
        <v>1</v>
      </c>
      <c r="C103" s="67"/>
      <c r="D103" s="233" t="str">
        <f>IF(C103="","",VLOOKUP(C103,男子様式!$C$21:$G$331,2,))</f>
        <v/>
      </c>
      <c r="E103" s="233"/>
      <c r="F103" s="233" t="str">
        <f>IF(C103="","",VLOOKUP(C103,男子様式!$C$21:$G$331,5,))</f>
        <v/>
      </c>
      <c r="G103" s="233"/>
      <c r="H103" s="233" t="str">
        <f>IF(C103="","",VLOOKUP(C103,男子様式!$C$21:$N$331,10,))</f>
        <v/>
      </c>
      <c r="I103" s="233"/>
      <c r="M103" s="115" t="str">
        <f>IF(C103="","",VLOOKUP(C103,男子mat!$B$2:$C$101,2,))</f>
        <v/>
      </c>
    </row>
    <row r="104" spans="2:13" ht="24.75">
      <c r="B104" s="68">
        <v>2</v>
      </c>
      <c r="C104" s="67"/>
      <c r="D104" s="233" t="str">
        <f>IF(C104="","",VLOOKUP(C104,男子様式!$C$21:$G$331,2,))</f>
        <v/>
      </c>
      <c r="E104" s="233"/>
      <c r="F104" s="233" t="str">
        <f>IF(C104="","",VLOOKUP(C104,男子様式!$C$21:$G$331,5,))</f>
        <v/>
      </c>
      <c r="G104" s="233"/>
      <c r="H104" s="233" t="str">
        <f>IF(C104="","",VLOOKUP(C104,男子様式!$C$21:$N$331,10,))</f>
        <v/>
      </c>
      <c r="I104" s="233"/>
      <c r="M104" s="115" t="str">
        <f>IF(C104="","",VLOOKUP(C104,男子mat!$B$2:$C$101,2,))</f>
        <v/>
      </c>
    </row>
    <row r="105" spans="2:13" ht="24.75">
      <c r="B105" s="68">
        <v>3</v>
      </c>
      <c r="C105" s="67"/>
      <c r="D105" s="233" t="str">
        <f>IF(C105="","",VLOOKUP(C105,男子様式!$C$21:$G$331,2,))</f>
        <v/>
      </c>
      <c r="E105" s="233"/>
      <c r="F105" s="233" t="str">
        <f>IF(C105="","",VLOOKUP(C105,男子様式!$C$21:$G$331,5,))</f>
        <v/>
      </c>
      <c r="G105" s="233"/>
      <c r="H105" s="233" t="str">
        <f>IF(C105="","",VLOOKUP(C105,男子様式!$C$21:$N$331,10,))</f>
        <v/>
      </c>
      <c r="I105" s="233"/>
      <c r="M105" s="115" t="str">
        <f>IF(C105="","",VLOOKUP(C105,男子mat!$B$2:$C$101,2,))</f>
        <v/>
      </c>
    </row>
    <row r="106" spans="2:13" ht="24.75" customHeight="1">
      <c r="B106" s="68">
        <v>4</v>
      </c>
      <c r="C106" s="67"/>
      <c r="D106" s="233" t="str">
        <f>IF(C106="","",VLOOKUP(C106,男子様式!$C$21:$G$331,2,))</f>
        <v/>
      </c>
      <c r="E106" s="233"/>
      <c r="F106" s="233" t="str">
        <f>IF(C106="","",VLOOKUP(C106,男子様式!$C$21:$G$331,5,))</f>
        <v/>
      </c>
      <c r="G106" s="233"/>
      <c r="H106" s="233" t="str">
        <f>IF(C106="","",VLOOKUP(C106,男子様式!$C$21:$N$331,10,))</f>
        <v/>
      </c>
      <c r="I106" s="233"/>
      <c r="M106" s="115" t="str">
        <f>IF(C106="","",VLOOKUP(C106,男子mat!$B$2:$C$101,2,))</f>
        <v/>
      </c>
    </row>
    <row r="107" spans="2:13" ht="24.75" customHeight="1">
      <c r="B107" s="68">
        <v>5</v>
      </c>
      <c r="C107" s="67"/>
      <c r="D107" s="233" t="str">
        <f>IF(C107="","",VLOOKUP(C107,男子様式!$C$21:$G$331,2,))</f>
        <v/>
      </c>
      <c r="E107" s="233"/>
      <c r="F107" s="233" t="str">
        <f>IF(C107="","",VLOOKUP(C107,男子様式!$C$21:$G$331,5,))</f>
        <v/>
      </c>
      <c r="G107" s="233"/>
      <c r="H107" s="233" t="str">
        <f>IF(C107="","",VLOOKUP(C107,男子様式!$C$21:$N$331,10,))</f>
        <v/>
      </c>
      <c r="I107" s="233"/>
      <c r="M107" s="115" t="str">
        <f>IF(C107="","",VLOOKUP(C107,男子mat!$B$2:$C$101,2,))</f>
        <v/>
      </c>
    </row>
    <row r="108" spans="2:13" ht="24.75">
      <c r="B108" s="68">
        <v>6</v>
      </c>
      <c r="C108" s="67"/>
      <c r="D108" s="233" t="str">
        <f>IF(C108="","",VLOOKUP(C108,男子様式!$C$21:$G$331,2,))</f>
        <v/>
      </c>
      <c r="E108" s="233"/>
      <c r="F108" s="233" t="str">
        <f>IF(C108="","",VLOOKUP(C108,男子様式!$C$21:$G$331,5,))</f>
        <v/>
      </c>
      <c r="G108" s="233"/>
      <c r="H108" s="233" t="str">
        <f>IF(C108="","",VLOOKUP(C108,男子様式!$C$21:$N$331,10,))</f>
        <v/>
      </c>
      <c r="I108" s="233"/>
      <c r="M108" s="115" t="str">
        <f>IF(C108="","",VLOOKUP(C108,男子mat!$B$2:$C$101,2,))</f>
        <v/>
      </c>
    </row>
    <row r="109" spans="2:13" ht="35.25" customHeight="1">
      <c r="B109" s="273" t="s">
        <v>415</v>
      </c>
      <c r="C109" s="274"/>
      <c r="D109" s="274"/>
      <c r="E109" s="274"/>
      <c r="F109" s="274"/>
      <c r="G109" s="274"/>
      <c r="H109" s="274"/>
      <c r="I109" s="275"/>
      <c r="M109" s="115"/>
    </row>
    <row r="110" spans="2:13" ht="36.75" customHeight="1">
      <c r="B110" s="273"/>
      <c r="C110" s="274"/>
      <c r="D110" s="274"/>
      <c r="E110" s="274"/>
      <c r="F110" s="274"/>
      <c r="G110" s="274"/>
      <c r="H110" s="274"/>
      <c r="I110" s="275"/>
      <c r="M110" s="115"/>
    </row>
    <row r="111" spans="2:13" ht="36.75" customHeight="1" thickBot="1">
      <c r="B111" s="276"/>
      <c r="C111" s="277"/>
      <c r="D111" s="277"/>
      <c r="E111" s="277"/>
      <c r="F111" s="277"/>
      <c r="G111" s="277"/>
      <c r="H111" s="277"/>
      <c r="I111" s="278"/>
      <c r="M111" s="115"/>
    </row>
    <row r="112" spans="2:13" ht="21.75" customHeight="1">
      <c r="B112" s="69"/>
      <c r="C112" s="69"/>
      <c r="D112" s="69"/>
      <c r="E112" s="69"/>
      <c r="F112" s="69"/>
      <c r="G112" s="69"/>
      <c r="H112" s="69"/>
      <c r="I112" s="69"/>
      <c r="M112" s="115"/>
    </row>
    <row r="113" spans="2:13" ht="19.5" thickBot="1">
      <c r="M113" s="115"/>
    </row>
    <row r="114" spans="2:13">
      <c r="B114" s="279" t="s">
        <v>646</v>
      </c>
      <c r="C114" s="280"/>
      <c r="D114" s="280"/>
      <c r="E114" s="280"/>
      <c r="F114" s="280"/>
      <c r="G114" s="280"/>
      <c r="H114" s="280"/>
      <c r="I114" s="281"/>
      <c r="M114" s="115"/>
    </row>
    <row r="115" spans="2:13" ht="35.25" customHeight="1" thickBot="1">
      <c r="B115" s="282"/>
      <c r="C115" s="283"/>
      <c r="D115" s="283"/>
      <c r="E115" s="283"/>
      <c r="F115" s="283"/>
      <c r="G115" s="283"/>
      <c r="H115" s="283"/>
      <c r="I115" s="284"/>
      <c r="M115" s="115"/>
    </row>
    <row r="116" spans="2:13" ht="35.25" customHeight="1">
      <c r="B116" s="263" t="s">
        <v>408</v>
      </c>
      <c r="C116" s="264"/>
      <c r="D116" s="285" t="str">
        <f>IF(D9="","",基本登録情報!C6&amp;"ｼｰ")</f>
        <v/>
      </c>
      <c r="E116" s="286"/>
      <c r="F116" s="286"/>
      <c r="G116" s="286"/>
      <c r="H116" s="286"/>
      <c r="I116" s="287"/>
      <c r="M116" s="115"/>
    </row>
    <row r="117" spans="2:13" ht="35.25" customHeight="1" thickBot="1">
      <c r="B117" s="258" t="s">
        <v>409</v>
      </c>
      <c r="C117" s="259"/>
      <c r="D117" s="260" t="str">
        <f>IF(基本登録情報!C7="","",基本登録情報!C7&amp;"C")</f>
        <v/>
      </c>
      <c r="E117" s="261"/>
      <c r="F117" s="261"/>
      <c r="G117" s="261"/>
      <c r="H117" s="261"/>
      <c r="I117" s="262"/>
      <c r="M117" s="115"/>
    </row>
    <row r="118" spans="2:13" ht="35.25" customHeight="1">
      <c r="B118" s="263" t="s">
        <v>170</v>
      </c>
      <c r="C118" s="264"/>
      <c r="D118" s="265"/>
      <c r="E118" s="266"/>
      <c r="F118" s="266"/>
      <c r="G118" s="266"/>
      <c r="H118" s="266"/>
      <c r="I118" s="267"/>
      <c r="M118" s="115"/>
    </row>
    <row r="119" spans="2:13" ht="35.25" customHeight="1">
      <c r="B119" s="268" t="s">
        <v>410</v>
      </c>
      <c r="C119" s="269"/>
      <c r="D119" s="270"/>
      <c r="E119" s="271"/>
      <c r="F119" s="271"/>
      <c r="G119" s="271"/>
      <c r="H119" s="271"/>
      <c r="I119" s="272"/>
      <c r="M119" s="115"/>
    </row>
    <row r="120" spans="2:13" ht="35.25" customHeight="1" thickBot="1">
      <c r="B120" s="258" t="s">
        <v>411</v>
      </c>
      <c r="C120" s="259"/>
      <c r="D120" s="288"/>
      <c r="E120" s="289"/>
      <c r="F120" s="289"/>
      <c r="G120" s="289"/>
      <c r="H120" s="289"/>
      <c r="I120" s="290"/>
      <c r="M120" s="115"/>
    </row>
    <row r="121" spans="2:13">
      <c r="B121" s="291" t="s">
        <v>412</v>
      </c>
      <c r="C121" s="292"/>
      <c r="D121" s="292"/>
      <c r="E121" s="292"/>
      <c r="F121" s="292"/>
      <c r="G121" s="292"/>
      <c r="H121" s="292"/>
      <c r="I121" s="293"/>
      <c r="M121" s="115"/>
    </row>
    <row r="122" spans="2:13" ht="19.5" thickBot="1">
      <c r="B122" s="63" t="s">
        <v>141</v>
      </c>
      <c r="C122" s="64" t="s">
        <v>142</v>
      </c>
      <c r="D122" s="294" t="s">
        <v>413</v>
      </c>
      <c r="E122" s="295"/>
      <c r="F122" s="294" t="s">
        <v>408</v>
      </c>
      <c r="G122" s="295"/>
      <c r="H122" s="64" t="s">
        <v>13</v>
      </c>
      <c r="I122" s="65" t="s">
        <v>414</v>
      </c>
      <c r="M122" s="115" t="s">
        <v>210</v>
      </c>
    </row>
    <row r="123" spans="2:13" ht="25.5" thickTop="1">
      <c r="B123" s="66">
        <v>1</v>
      </c>
      <c r="C123" s="67"/>
      <c r="D123" s="233" t="str">
        <f>IF(C123="","",VLOOKUP(C123,男子様式!$C$21:$G$331,2,))</f>
        <v/>
      </c>
      <c r="E123" s="233"/>
      <c r="F123" s="233" t="str">
        <f>IF(C123="","",VLOOKUP(C123,男子様式!$C$21:$G$331,5,))</f>
        <v/>
      </c>
      <c r="G123" s="233"/>
      <c r="H123" s="233" t="str">
        <f>IF(C123="","",VLOOKUP(C123,男子様式!$C$21:$N$331,10,))</f>
        <v/>
      </c>
      <c r="I123" s="233"/>
      <c r="M123" s="115" t="str">
        <f>IF(C123="","",VLOOKUP(C123,男子mat!$B$2:$C$101,2,))</f>
        <v/>
      </c>
    </row>
    <row r="124" spans="2:13" ht="24.75">
      <c r="B124" s="68">
        <v>2</v>
      </c>
      <c r="C124" s="67"/>
      <c r="D124" s="233" t="str">
        <f>IF(C124="","",VLOOKUP(C124,男子様式!$C$21:$G$331,2,))</f>
        <v/>
      </c>
      <c r="E124" s="233"/>
      <c r="F124" s="233" t="str">
        <f>IF(C124="","",VLOOKUP(C124,男子様式!$C$21:$G$331,5,))</f>
        <v/>
      </c>
      <c r="G124" s="233"/>
      <c r="H124" s="233" t="str">
        <f>IF(C124="","",VLOOKUP(C124,男子様式!$C$21:$N$331,10,))</f>
        <v/>
      </c>
      <c r="I124" s="233"/>
      <c r="M124" s="115" t="str">
        <f>IF(C124="","",VLOOKUP(C124,男子mat!$B$2:$C$101,2,))</f>
        <v/>
      </c>
    </row>
    <row r="125" spans="2:13" ht="24.75">
      <c r="B125" s="68">
        <v>3</v>
      </c>
      <c r="C125" s="67"/>
      <c r="D125" s="233" t="str">
        <f>IF(C125="","",VLOOKUP(C125,男子様式!$C$21:$G$331,2,))</f>
        <v/>
      </c>
      <c r="E125" s="233"/>
      <c r="F125" s="233" t="str">
        <f>IF(C125="","",VLOOKUP(C125,男子様式!$C$21:$G$331,5,))</f>
        <v/>
      </c>
      <c r="G125" s="233"/>
      <c r="H125" s="233" t="str">
        <f>IF(C125="","",VLOOKUP(C125,男子様式!$C$21:$N$331,10,))</f>
        <v/>
      </c>
      <c r="I125" s="233"/>
      <c r="M125" s="115" t="str">
        <f>IF(C125="","",VLOOKUP(C125,男子mat!$B$2:$C$101,2,))</f>
        <v/>
      </c>
    </row>
    <row r="126" spans="2:13" ht="24.75">
      <c r="B126" s="68">
        <v>4</v>
      </c>
      <c r="C126" s="67"/>
      <c r="D126" s="233" t="str">
        <f>IF(C126="","",VLOOKUP(C126,男子様式!$C$21:$G$331,2,))</f>
        <v/>
      </c>
      <c r="E126" s="233"/>
      <c r="F126" s="233" t="str">
        <f>IF(C126="","",VLOOKUP(C126,男子様式!$C$21:$G$331,5,))</f>
        <v/>
      </c>
      <c r="G126" s="233"/>
      <c r="H126" s="233" t="str">
        <f>IF(C126="","",VLOOKUP(C126,男子様式!$C$21:$N$331,10,))</f>
        <v/>
      </c>
      <c r="I126" s="233"/>
      <c r="M126" s="115" t="str">
        <f>IF(C126="","",VLOOKUP(C126,男子mat!$B$2:$C$101,2,))</f>
        <v/>
      </c>
    </row>
    <row r="127" spans="2:13" ht="24.75">
      <c r="B127" s="68">
        <v>5</v>
      </c>
      <c r="C127" s="67"/>
      <c r="D127" s="233" t="str">
        <f>IF(C127="","",VLOOKUP(C127,男子様式!$C$21:$G$331,2,))</f>
        <v/>
      </c>
      <c r="E127" s="233"/>
      <c r="F127" s="233" t="str">
        <f>IF(C127="","",VLOOKUP(C127,男子様式!$C$21:$G$331,5,))</f>
        <v/>
      </c>
      <c r="G127" s="233"/>
      <c r="H127" s="233" t="str">
        <f>IF(C127="","",VLOOKUP(C127,男子様式!$C$21:$N$331,10,))</f>
        <v/>
      </c>
      <c r="I127" s="233"/>
      <c r="M127" s="115" t="str">
        <f>IF(C127="","",VLOOKUP(C127,男子mat!$B$2:$C$101,2,))</f>
        <v/>
      </c>
    </row>
    <row r="128" spans="2:13" ht="24.75">
      <c r="B128" s="68">
        <v>6</v>
      </c>
      <c r="C128" s="67"/>
      <c r="D128" s="233" t="str">
        <f>IF(C128="","",VLOOKUP(C128,男子様式!$C$21:$G$331,2,))</f>
        <v/>
      </c>
      <c r="E128" s="233"/>
      <c r="F128" s="233" t="str">
        <f>IF(C128="","",VLOOKUP(C128,男子様式!$C$21:$G$331,5,))</f>
        <v/>
      </c>
      <c r="G128" s="233"/>
      <c r="H128" s="233" t="str">
        <f>IF(C128="","",VLOOKUP(C128,男子様式!$C$21:$N$331,10,))</f>
        <v/>
      </c>
      <c r="I128" s="233"/>
      <c r="M128" s="115" t="str">
        <f>IF(C128="","",VLOOKUP(C128,男子mat!$B$2:$C$101,2,))</f>
        <v/>
      </c>
    </row>
    <row r="129" spans="2:9">
      <c r="B129" s="296" t="s">
        <v>415</v>
      </c>
      <c r="C129" s="297"/>
      <c r="D129" s="297"/>
      <c r="E129" s="297"/>
      <c r="F129" s="297"/>
      <c r="G129" s="297"/>
      <c r="H129" s="297"/>
      <c r="I129" s="298"/>
    </row>
    <row r="130" spans="2:9">
      <c r="B130" s="299"/>
      <c r="C130" s="300"/>
      <c r="D130" s="300"/>
      <c r="E130" s="300"/>
      <c r="F130" s="300"/>
      <c r="G130" s="300"/>
      <c r="H130" s="300"/>
      <c r="I130" s="301"/>
    </row>
    <row r="131" spans="2:9" ht="19.5" thickBot="1">
      <c r="B131" s="302"/>
      <c r="C131" s="303"/>
      <c r="D131" s="303"/>
      <c r="E131" s="303"/>
      <c r="F131" s="303"/>
      <c r="G131" s="303"/>
      <c r="H131" s="303"/>
      <c r="I131" s="304"/>
    </row>
  </sheetData>
  <sheetProtection algorithmName="SHA-512" hashValue="FRCs3PXbNoy3tX1vAgp7fEZb35Q9heUfdPaZRBFwXoLB6p0DmWfTQxbJ6zg9U6m5LfVjT7c+qjaUhcLMjNebTA==" saltValue="O48RukfxI205hSbSkhEENg==" spinCount="100000" sheet="1" objects="1" scenarios="1"/>
  <mergeCells count="201">
    <mergeCell ref="B129:I131"/>
    <mergeCell ref="D126:E126"/>
    <mergeCell ref="F126:G126"/>
    <mergeCell ref="D127:E127"/>
    <mergeCell ref="F127:G127"/>
    <mergeCell ref="D128:E128"/>
    <mergeCell ref="F128:G128"/>
    <mergeCell ref="D123:E123"/>
    <mergeCell ref="F123:G123"/>
    <mergeCell ref="D124:E124"/>
    <mergeCell ref="F124:G124"/>
    <mergeCell ref="D125:E125"/>
    <mergeCell ref="F125:G125"/>
    <mergeCell ref="H123:I123"/>
    <mergeCell ref="H124:I124"/>
    <mergeCell ref="H125:I125"/>
    <mergeCell ref="H126:I126"/>
    <mergeCell ref="H127:I127"/>
    <mergeCell ref="H128:I128"/>
    <mergeCell ref="B119:C119"/>
    <mergeCell ref="D119:I119"/>
    <mergeCell ref="B120:C120"/>
    <mergeCell ref="D120:I120"/>
    <mergeCell ref="B121:I121"/>
    <mergeCell ref="D122:E122"/>
    <mergeCell ref="F122:G122"/>
    <mergeCell ref="B116:C116"/>
    <mergeCell ref="D116:I116"/>
    <mergeCell ref="B117:C117"/>
    <mergeCell ref="D117:I117"/>
    <mergeCell ref="B118:C118"/>
    <mergeCell ref="D118:I118"/>
    <mergeCell ref="D107:E107"/>
    <mergeCell ref="F107:G107"/>
    <mergeCell ref="D108:E108"/>
    <mergeCell ref="F108:G108"/>
    <mergeCell ref="B109:I111"/>
    <mergeCell ref="B114:I115"/>
    <mergeCell ref="D104:E104"/>
    <mergeCell ref="F104:G104"/>
    <mergeCell ref="D105:E105"/>
    <mergeCell ref="F105:G105"/>
    <mergeCell ref="D106:E106"/>
    <mergeCell ref="F106:G106"/>
    <mergeCell ref="H104:I104"/>
    <mergeCell ref="H105:I105"/>
    <mergeCell ref="H106:I106"/>
    <mergeCell ref="H107:I107"/>
    <mergeCell ref="H108:I108"/>
    <mergeCell ref="B100:C100"/>
    <mergeCell ref="D100:I100"/>
    <mergeCell ref="B101:I101"/>
    <mergeCell ref="D102:E102"/>
    <mergeCell ref="F102:G102"/>
    <mergeCell ref="D103:E103"/>
    <mergeCell ref="F103:G103"/>
    <mergeCell ref="B97:C97"/>
    <mergeCell ref="D97:I97"/>
    <mergeCell ref="B98:C98"/>
    <mergeCell ref="D98:I98"/>
    <mergeCell ref="B99:C99"/>
    <mergeCell ref="D99:I99"/>
    <mergeCell ref="H103:I103"/>
    <mergeCell ref="D84:E84"/>
    <mergeCell ref="F84:G84"/>
    <mergeCell ref="B85:I87"/>
    <mergeCell ref="A89:J91"/>
    <mergeCell ref="B94:I95"/>
    <mergeCell ref="B96:C96"/>
    <mergeCell ref="D96:I96"/>
    <mergeCell ref="D81:E81"/>
    <mergeCell ref="F81:G81"/>
    <mergeCell ref="D82:E82"/>
    <mergeCell ref="F82:G82"/>
    <mergeCell ref="D83:E83"/>
    <mergeCell ref="F83:G83"/>
    <mergeCell ref="H81:I81"/>
    <mergeCell ref="H82:I82"/>
    <mergeCell ref="H83:I83"/>
    <mergeCell ref="H84:I84"/>
    <mergeCell ref="B77:I77"/>
    <mergeCell ref="D78:E78"/>
    <mergeCell ref="F78:G78"/>
    <mergeCell ref="D79:E79"/>
    <mergeCell ref="F79:G79"/>
    <mergeCell ref="D80:E80"/>
    <mergeCell ref="F80:G80"/>
    <mergeCell ref="B74:C74"/>
    <mergeCell ref="D74:I74"/>
    <mergeCell ref="B75:C75"/>
    <mergeCell ref="D75:I75"/>
    <mergeCell ref="B76:C76"/>
    <mergeCell ref="D76:I76"/>
    <mergeCell ref="H79:I79"/>
    <mergeCell ref="H80:I80"/>
    <mergeCell ref="B65:I67"/>
    <mergeCell ref="B70:I71"/>
    <mergeCell ref="B72:C72"/>
    <mergeCell ref="D72:I72"/>
    <mergeCell ref="B73:C73"/>
    <mergeCell ref="D73:I73"/>
    <mergeCell ref="D62:E62"/>
    <mergeCell ref="F62:G62"/>
    <mergeCell ref="D63:E63"/>
    <mergeCell ref="F63:G63"/>
    <mergeCell ref="D64:E64"/>
    <mergeCell ref="F64:G64"/>
    <mergeCell ref="H62:I62"/>
    <mergeCell ref="H63:I63"/>
    <mergeCell ref="H64:I64"/>
    <mergeCell ref="D59:E59"/>
    <mergeCell ref="F59:G59"/>
    <mergeCell ref="D60:E60"/>
    <mergeCell ref="F60:G60"/>
    <mergeCell ref="D61:E61"/>
    <mergeCell ref="F61:G61"/>
    <mergeCell ref="B55:C55"/>
    <mergeCell ref="D55:I55"/>
    <mergeCell ref="B56:C56"/>
    <mergeCell ref="D56:I56"/>
    <mergeCell ref="B57:I57"/>
    <mergeCell ref="D58:E58"/>
    <mergeCell ref="F58:G58"/>
    <mergeCell ref="H59:I59"/>
    <mergeCell ref="H60:I60"/>
    <mergeCell ref="H61:I61"/>
    <mergeCell ref="B50:I51"/>
    <mergeCell ref="B52:C52"/>
    <mergeCell ref="D52:I52"/>
    <mergeCell ref="B53:C53"/>
    <mergeCell ref="D53:I53"/>
    <mergeCell ref="B54:C54"/>
    <mergeCell ref="D54:I54"/>
    <mergeCell ref="D39:E39"/>
    <mergeCell ref="F39:G39"/>
    <mergeCell ref="D40:E40"/>
    <mergeCell ref="F40:G40"/>
    <mergeCell ref="B41:I43"/>
    <mergeCell ref="A45:J47"/>
    <mergeCell ref="H39:I39"/>
    <mergeCell ref="H40:I40"/>
    <mergeCell ref="D36:E36"/>
    <mergeCell ref="F36:G36"/>
    <mergeCell ref="D37:E37"/>
    <mergeCell ref="F37:G37"/>
    <mergeCell ref="D38:E38"/>
    <mergeCell ref="F38:G38"/>
    <mergeCell ref="B32:C32"/>
    <mergeCell ref="D32:I32"/>
    <mergeCell ref="B33:I33"/>
    <mergeCell ref="D34:E34"/>
    <mergeCell ref="F34:G34"/>
    <mergeCell ref="D35:E35"/>
    <mergeCell ref="F35:G35"/>
    <mergeCell ref="H35:I35"/>
    <mergeCell ref="H36:I36"/>
    <mergeCell ref="H37:I37"/>
    <mergeCell ref="H38:I38"/>
    <mergeCell ref="B29:C29"/>
    <mergeCell ref="D29:I29"/>
    <mergeCell ref="B30:C30"/>
    <mergeCell ref="D30:I30"/>
    <mergeCell ref="B31:C31"/>
    <mergeCell ref="D31:I31"/>
    <mergeCell ref="D20:E20"/>
    <mergeCell ref="F20:G20"/>
    <mergeCell ref="B21:I23"/>
    <mergeCell ref="B26:I27"/>
    <mergeCell ref="B28:C28"/>
    <mergeCell ref="D28:I28"/>
    <mergeCell ref="H20:I20"/>
    <mergeCell ref="D17:E17"/>
    <mergeCell ref="F17:G17"/>
    <mergeCell ref="D18:E18"/>
    <mergeCell ref="F18:G18"/>
    <mergeCell ref="D19:E19"/>
    <mergeCell ref="F19:G19"/>
    <mergeCell ref="B13:I13"/>
    <mergeCell ref="D14:E14"/>
    <mergeCell ref="F14:G14"/>
    <mergeCell ref="D15:E15"/>
    <mergeCell ref="F15:G15"/>
    <mergeCell ref="D16:E16"/>
    <mergeCell ref="F16:G16"/>
    <mergeCell ref="H15:I15"/>
    <mergeCell ref="H16:I16"/>
    <mergeCell ref="H17:I17"/>
    <mergeCell ref="H18:I18"/>
    <mergeCell ref="H19:I19"/>
    <mergeCell ref="B10:C10"/>
    <mergeCell ref="D10:I10"/>
    <mergeCell ref="B11:C11"/>
    <mergeCell ref="D11:I11"/>
    <mergeCell ref="B12:C12"/>
    <mergeCell ref="D12:I12"/>
    <mergeCell ref="A1:J3"/>
    <mergeCell ref="B6:I7"/>
    <mergeCell ref="B8:C8"/>
    <mergeCell ref="D8:I8"/>
    <mergeCell ref="B9:C9"/>
    <mergeCell ref="D9:I9"/>
  </mergeCells>
  <phoneticPr fontId="2"/>
  <pageMargins left="0.7" right="0.7" top="0.75" bottom="0.75" header="0.3" footer="0.3"/>
  <pageSetup paperSize="9" scale="58" orientation="portrait" r:id="rId1"/>
  <rowBreaks count="2" manualBreakCount="2">
    <brk id="44" max="9" man="1"/>
    <brk id="88"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登録データ!$AF$3:$AF$20</xm:f>
          </x14:formula1>
          <xm:sqref>C15:C20 C59:C64 C103:C108</xm:sqref>
        </x14:dataValidation>
        <x14:dataValidation type="list" allowBlank="1" showInputMessage="1" showErrorMessage="1" xr:uid="{00000000-0002-0000-0200-000001000000}">
          <x14:formula1>
            <xm:f>登録データ!$AH$3:$AH$20</xm:f>
          </x14:formula1>
          <xm:sqref>C35:C40 C79:C84 C123:C128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8.7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99CC"/>
  </sheetPr>
  <dimension ref="B1:BK621"/>
  <sheetViews>
    <sheetView showGridLines="0" showZeros="0" view="pageBreakPreview" zoomScale="90" zoomScaleSheetLayoutView="90" workbookViewId="0">
      <selection activeCell="AC1" sqref="AC1:BL1048576"/>
    </sheetView>
  </sheetViews>
  <sheetFormatPr defaultColWidth="9" defaultRowHeight="18.75"/>
  <cols>
    <col min="1" max="1" width="3" style="1" customWidth="1"/>
    <col min="2" max="5" width="9" style="1"/>
    <col min="6" max="6" width="3" style="1" customWidth="1"/>
    <col min="7" max="7" width="9" style="1"/>
    <col min="8" max="8" width="3" style="1" customWidth="1"/>
    <col min="9" max="9" width="9" style="1"/>
    <col min="10" max="11" width="3" style="1" hidden="1" customWidth="1"/>
    <col min="12" max="14" width="3" style="1" customWidth="1"/>
    <col min="15" max="15" width="6.375" style="1" customWidth="1"/>
    <col min="16" max="16" width="11" style="1" bestFit="1" customWidth="1"/>
    <col min="17" max="21" width="3" style="1" customWidth="1"/>
    <col min="22" max="23" width="10" style="1" customWidth="1"/>
    <col min="24" max="24" width="2.75" style="1" customWidth="1"/>
    <col min="25" max="27" width="6.125" style="1" customWidth="1"/>
    <col min="28" max="28" width="8.75" style="1" customWidth="1"/>
    <col min="29" max="29" width="6.125" style="76" hidden="1" customWidth="1"/>
    <col min="30" max="30" width="11" style="76" hidden="1" customWidth="1"/>
    <col min="31" max="31" width="13" style="76" hidden="1" customWidth="1"/>
    <col min="32" max="32" width="25.375" style="76" hidden="1" customWidth="1"/>
    <col min="33" max="33" width="13" style="76" hidden="1" customWidth="1"/>
    <col min="34" max="34" width="15" style="76" hidden="1" customWidth="1"/>
    <col min="35" max="35" width="31.75" style="76" hidden="1" customWidth="1"/>
    <col min="36" max="36" width="29.5" style="76" hidden="1" customWidth="1"/>
    <col min="37" max="37" width="33.875" style="76" hidden="1" customWidth="1"/>
    <col min="38" max="38" width="11" style="76" hidden="1" customWidth="1"/>
    <col min="39" max="39" width="11.5" style="76" hidden="1" customWidth="1"/>
    <col min="40" max="41" width="9" style="76" hidden="1" customWidth="1"/>
    <col min="42" max="42" width="21.25" style="76" hidden="1" customWidth="1"/>
    <col min="43" max="43" width="9" style="76" hidden="1" customWidth="1"/>
    <col min="44" max="44" width="21.25" style="76" hidden="1" customWidth="1"/>
    <col min="45" max="58" width="9" style="76" hidden="1" customWidth="1"/>
    <col min="59" max="59" width="9" style="1" hidden="1" customWidth="1"/>
    <col min="60" max="60" width="12.75" style="1" hidden="1" customWidth="1"/>
    <col min="61" max="61" width="14.875" style="1" hidden="1" customWidth="1"/>
    <col min="62" max="62" width="11.125" style="1" hidden="1" customWidth="1"/>
    <col min="63" max="63" width="14.5" style="1" hidden="1" customWidth="1"/>
    <col min="64" max="64" width="0" style="1" hidden="1" customWidth="1"/>
    <col min="65" max="16384" width="9" style="1"/>
  </cols>
  <sheetData>
    <row r="1" spans="2:44">
      <c r="B1" s="332" t="s">
        <v>647</v>
      </c>
      <c r="C1" s="333"/>
      <c r="D1" s="333"/>
      <c r="E1" s="333"/>
      <c r="F1" s="333"/>
      <c r="G1" s="333"/>
      <c r="H1" s="333"/>
      <c r="I1" s="333"/>
      <c r="J1" s="333"/>
      <c r="K1" s="333"/>
      <c r="L1" s="333"/>
      <c r="M1" s="333"/>
      <c r="N1" s="333"/>
      <c r="O1" s="333"/>
      <c r="P1" s="333"/>
      <c r="Q1" s="333"/>
      <c r="R1" s="333"/>
      <c r="S1" s="333"/>
      <c r="T1" s="333"/>
      <c r="U1" s="333"/>
      <c r="V1" s="75"/>
      <c r="W1" s="75"/>
    </row>
    <row r="2" spans="2:44">
      <c r="B2" s="333"/>
      <c r="C2" s="333"/>
      <c r="D2" s="333"/>
      <c r="E2" s="333"/>
      <c r="F2" s="333"/>
      <c r="G2" s="333"/>
      <c r="H2" s="333"/>
      <c r="I2" s="333"/>
      <c r="J2" s="333"/>
      <c r="K2" s="333"/>
      <c r="L2" s="333"/>
      <c r="M2" s="333"/>
      <c r="N2" s="333"/>
      <c r="O2" s="333"/>
      <c r="P2" s="333"/>
      <c r="Q2" s="333"/>
      <c r="R2" s="333"/>
      <c r="S2" s="333"/>
      <c r="T2" s="333"/>
      <c r="U2" s="333"/>
      <c r="V2" s="75"/>
      <c r="W2" s="75"/>
    </row>
    <row r="4" spans="2:44" ht="19.5" thickBot="1">
      <c r="B4" s="5" t="s">
        <v>250</v>
      </c>
      <c r="C4" s="205" t="str">
        <f>IF(基本登録情報!$C7="","",基本登録情報!$C7)</f>
        <v/>
      </c>
      <c r="D4" s="205"/>
      <c r="E4" s="205"/>
      <c r="I4" s="5" t="s">
        <v>129</v>
      </c>
      <c r="J4" s="206" t="str">
        <f>IF(基本登録情報!$C15="","",基本登録情報!$C15)</f>
        <v/>
      </c>
      <c r="K4" s="206"/>
      <c r="L4" s="206"/>
      <c r="M4" s="206"/>
      <c r="N4" s="206"/>
      <c r="O4" s="28" t="s">
        <v>260</v>
      </c>
    </row>
    <row r="5" spans="2:44">
      <c r="B5" s="5"/>
      <c r="I5" s="5"/>
      <c r="P5" s="198" t="s">
        <v>171</v>
      </c>
      <c r="Q5" s="191"/>
      <c r="R5" s="191" t="s">
        <v>172</v>
      </c>
      <c r="S5" s="191"/>
      <c r="T5" s="191"/>
      <c r="U5" s="140"/>
      <c r="V5" s="5"/>
      <c r="W5" s="5"/>
    </row>
    <row r="6" spans="2:44">
      <c r="B6" s="5" t="s">
        <v>3</v>
      </c>
      <c r="C6" s="205" t="str">
        <f>IF(基本登録情報!$C10="","",基本登録情報!$C10)</f>
        <v/>
      </c>
      <c r="D6" s="205"/>
      <c r="E6" s="205"/>
      <c r="F6" s="1" t="s">
        <v>2</v>
      </c>
      <c r="I6" s="5" t="s">
        <v>8</v>
      </c>
      <c r="J6" s="206" t="str">
        <f>IF(基本登録情報!$C16="","",基本登録情報!$C16)</f>
        <v/>
      </c>
      <c r="K6" s="206"/>
      <c r="L6" s="206"/>
      <c r="M6" s="206"/>
      <c r="N6" s="206"/>
      <c r="P6" s="125"/>
      <c r="Q6" s="192"/>
      <c r="R6" s="192"/>
      <c r="S6" s="192"/>
      <c r="T6" s="192"/>
      <c r="U6" s="141"/>
      <c r="V6" s="5"/>
      <c r="W6" s="5"/>
    </row>
    <row r="7" spans="2:44">
      <c r="B7" s="5"/>
      <c r="I7" s="5"/>
      <c r="P7" s="199">
        <f>COUNTA(P21:P620)</f>
        <v>0</v>
      </c>
      <c r="Q7" s="200"/>
      <c r="R7" s="193">
        <f>P7*2000</f>
        <v>0</v>
      </c>
      <c r="S7" s="193"/>
      <c r="T7" s="193"/>
      <c r="U7" s="194"/>
      <c r="V7" s="58"/>
      <c r="W7" s="58"/>
    </row>
    <row r="8" spans="2:44" ht="19.5" thickBot="1">
      <c r="B8" s="5" t="s">
        <v>5</v>
      </c>
      <c r="C8" s="205" t="str">
        <f>IF(基本登録情報!$C12="","",基本登録情報!$C12)</f>
        <v/>
      </c>
      <c r="D8" s="205"/>
      <c r="E8" s="205"/>
      <c r="F8" s="1" t="s">
        <v>2</v>
      </c>
      <c r="I8" s="5" t="s">
        <v>9</v>
      </c>
      <c r="J8" s="206" t="str">
        <f>IF(基本登録情報!$C17="","",基本登録情報!$C17)</f>
        <v/>
      </c>
      <c r="K8" s="206"/>
      <c r="L8" s="206"/>
      <c r="M8" s="206"/>
      <c r="N8" s="206"/>
      <c r="P8" s="201"/>
      <c r="Q8" s="202"/>
      <c r="R8" s="195"/>
      <c r="S8" s="195"/>
      <c r="T8" s="195"/>
      <c r="U8" s="196"/>
      <c r="V8" s="58"/>
      <c r="W8" s="58"/>
    </row>
    <row r="9" spans="2:44" ht="19.5" thickBot="1"/>
    <row r="10" spans="2:44">
      <c r="B10" s="203" t="s">
        <v>176</v>
      </c>
      <c r="C10" s="222" t="str">
        <f>IFERROR(HLOOKUP(1,AD10:AK11,2,FALSE),"")</f>
        <v/>
      </c>
      <c r="D10" s="222"/>
      <c r="E10" s="222"/>
      <c r="F10" s="222"/>
      <c r="G10" s="222"/>
      <c r="H10" s="222"/>
      <c r="I10" s="222"/>
      <c r="J10" s="222"/>
      <c r="K10" s="222"/>
      <c r="L10" s="222"/>
      <c r="M10" s="222"/>
      <c r="N10" s="222"/>
      <c r="O10" s="222"/>
      <c r="P10" s="222"/>
      <c r="Q10" s="222"/>
      <c r="R10" s="222"/>
      <c r="S10" s="222"/>
      <c r="T10" s="222"/>
      <c r="U10" s="222"/>
      <c r="V10" s="77"/>
      <c r="W10" s="77"/>
      <c r="AC10" s="76" t="s">
        <v>177</v>
      </c>
      <c r="AI10" s="76">
        <f>IF(SUM(AI21:AI620)=0,0,1)</f>
        <v>0</v>
      </c>
      <c r="AJ10" s="76">
        <f>IF(SUM(AJ21:AJ620)=0,0,1)</f>
        <v>0</v>
      </c>
      <c r="AK10" s="76">
        <f>IF(SUM(AK21:AK620)=0,0,1)</f>
        <v>0</v>
      </c>
    </row>
    <row r="11" spans="2:44" ht="19.5" thickBot="1">
      <c r="B11" s="204"/>
      <c r="C11" s="223"/>
      <c r="D11" s="223"/>
      <c r="E11" s="223"/>
      <c r="F11" s="223"/>
      <c r="G11" s="223"/>
      <c r="H11" s="223"/>
      <c r="I11" s="223"/>
      <c r="J11" s="223"/>
      <c r="K11" s="223"/>
      <c r="L11" s="223"/>
      <c r="M11" s="223"/>
      <c r="N11" s="223"/>
      <c r="O11" s="223"/>
      <c r="P11" s="223"/>
      <c r="Q11" s="223"/>
      <c r="R11" s="223"/>
      <c r="S11" s="223"/>
      <c r="T11" s="223"/>
      <c r="U11" s="223"/>
      <c r="V11" s="77"/>
      <c r="W11" s="77"/>
      <c r="AI11" s="76" t="s">
        <v>184</v>
      </c>
      <c r="AJ11" s="76" t="s">
        <v>186</v>
      </c>
      <c r="AK11" s="76" t="s">
        <v>223</v>
      </c>
    </row>
    <row r="13" spans="2:44" ht="19.5" thickBot="1">
      <c r="G13" s="1" t="s">
        <v>467</v>
      </c>
      <c r="AP13" s="76" t="s">
        <v>435</v>
      </c>
      <c r="AR13" s="76" t="s">
        <v>437</v>
      </c>
    </row>
    <row r="14" spans="2:44" ht="19.5" thickBot="1">
      <c r="B14" s="12" t="s">
        <v>187</v>
      </c>
      <c r="C14" s="53" t="s">
        <v>142</v>
      </c>
      <c r="D14" s="334" t="s">
        <v>143</v>
      </c>
      <c r="E14" s="334"/>
      <c r="F14" s="334"/>
      <c r="G14" s="334" t="s">
        <v>392</v>
      </c>
      <c r="H14" s="334"/>
      <c r="I14" s="334"/>
      <c r="J14" s="334" t="s">
        <v>13</v>
      </c>
      <c r="K14" s="334"/>
      <c r="L14" s="334" t="s">
        <v>145</v>
      </c>
      <c r="M14" s="334"/>
      <c r="N14" s="334"/>
      <c r="O14" s="334" t="s">
        <v>169</v>
      </c>
      <c r="P14" s="334"/>
      <c r="Q14" s="334" t="s">
        <v>170</v>
      </c>
      <c r="R14" s="334"/>
      <c r="S14" s="334"/>
      <c r="T14" s="334"/>
      <c r="U14" s="335"/>
      <c r="V14" s="308" t="s">
        <v>416</v>
      </c>
      <c r="W14" s="309"/>
    </row>
    <row r="15" spans="2:44">
      <c r="B15" s="321"/>
      <c r="C15" s="323">
        <v>0</v>
      </c>
      <c r="D15" s="323" t="s">
        <v>189</v>
      </c>
      <c r="E15" s="323"/>
      <c r="F15" s="323"/>
      <c r="G15" s="323" t="s">
        <v>471</v>
      </c>
      <c r="H15" s="323"/>
      <c r="I15" s="323"/>
      <c r="J15" s="323">
        <v>4</v>
      </c>
      <c r="K15" s="323"/>
      <c r="L15" s="323" t="s">
        <v>174</v>
      </c>
      <c r="M15" s="323"/>
      <c r="N15" s="323"/>
      <c r="O15" s="51" t="s">
        <v>153</v>
      </c>
      <c r="P15" s="51" t="s">
        <v>131</v>
      </c>
      <c r="Q15" s="13"/>
      <c r="R15" s="51" t="s">
        <v>146</v>
      </c>
      <c r="S15" s="13" t="s">
        <v>167</v>
      </c>
      <c r="T15" s="51" t="s">
        <v>147</v>
      </c>
      <c r="U15" s="98" t="s">
        <v>193</v>
      </c>
      <c r="V15" s="103" t="s">
        <v>430</v>
      </c>
      <c r="W15" s="99" t="s">
        <v>431</v>
      </c>
    </row>
    <row r="16" spans="2:44">
      <c r="B16" s="321"/>
      <c r="C16" s="323"/>
      <c r="D16" s="323"/>
      <c r="E16" s="323"/>
      <c r="F16" s="323"/>
      <c r="G16" s="323"/>
      <c r="H16" s="323"/>
      <c r="I16" s="323"/>
      <c r="J16" s="323"/>
      <c r="K16" s="323"/>
      <c r="L16" s="323"/>
      <c r="M16" s="323"/>
      <c r="N16" s="323"/>
      <c r="O16" s="51" t="s">
        <v>154</v>
      </c>
      <c r="P16" s="51" t="s">
        <v>130</v>
      </c>
      <c r="Q16" s="13"/>
      <c r="R16" s="51"/>
      <c r="S16" s="13" t="s">
        <v>140</v>
      </c>
      <c r="T16" s="51" t="s">
        <v>191</v>
      </c>
      <c r="U16" s="98" t="s">
        <v>194</v>
      </c>
      <c r="V16" s="310" t="s">
        <v>434</v>
      </c>
      <c r="W16" s="312" t="s">
        <v>433</v>
      </c>
    </row>
    <row r="17" spans="2:63" ht="19.5" thickBot="1">
      <c r="B17" s="322"/>
      <c r="C17" s="52" t="s">
        <v>152</v>
      </c>
      <c r="D17" s="330"/>
      <c r="E17" s="330"/>
      <c r="F17" s="330"/>
      <c r="G17" s="331" t="s">
        <v>469</v>
      </c>
      <c r="H17" s="331"/>
      <c r="I17" s="331"/>
      <c r="J17" s="330"/>
      <c r="K17" s="330"/>
      <c r="L17" s="330"/>
      <c r="M17" s="330"/>
      <c r="N17" s="330"/>
      <c r="O17" s="52" t="s">
        <v>188</v>
      </c>
      <c r="P17" s="52" t="s">
        <v>190</v>
      </c>
      <c r="Q17" s="14"/>
      <c r="R17" s="52"/>
      <c r="S17" s="14" t="s">
        <v>195</v>
      </c>
      <c r="T17" s="52" t="s">
        <v>192</v>
      </c>
      <c r="U17" s="100" t="s">
        <v>196</v>
      </c>
      <c r="V17" s="311"/>
      <c r="W17" s="313"/>
    </row>
    <row r="18" spans="2:63" ht="19.5" thickTop="1">
      <c r="B18" s="321"/>
      <c r="C18" s="323" t="s">
        <v>175</v>
      </c>
      <c r="D18" s="324" t="s">
        <v>459</v>
      </c>
      <c r="E18" s="325"/>
      <c r="F18" s="326"/>
      <c r="G18" s="323" t="s">
        <v>472</v>
      </c>
      <c r="H18" s="323"/>
      <c r="I18" s="323"/>
      <c r="J18" s="323"/>
      <c r="K18" s="323"/>
      <c r="L18" s="323" t="s">
        <v>458</v>
      </c>
      <c r="M18" s="323"/>
      <c r="N18" s="323"/>
      <c r="O18" s="51" t="s">
        <v>153</v>
      </c>
      <c r="P18" s="51" t="s">
        <v>133</v>
      </c>
      <c r="Q18" s="15" t="s">
        <v>197</v>
      </c>
      <c r="R18" s="16" t="s">
        <v>146</v>
      </c>
      <c r="S18" s="15" t="s">
        <v>198</v>
      </c>
      <c r="T18" s="16" t="s">
        <v>147</v>
      </c>
      <c r="U18" s="101" t="s">
        <v>199</v>
      </c>
      <c r="V18" s="314" t="s">
        <v>434</v>
      </c>
      <c r="W18" s="317" t="s">
        <v>434</v>
      </c>
    </row>
    <row r="19" spans="2:63">
      <c r="B19" s="321"/>
      <c r="C19" s="323"/>
      <c r="D19" s="327"/>
      <c r="E19" s="328"/>
      <c r="F19" s="329"/>
      <c r="G19" s="323"/>
      <c r="H19" s="323"/>
      <c r="I19" s="323"/>
      <c r="J19" s="323"/>
      <c r="K19" s="323"/>
      <c r="L19" s="323"/>
      <c r="M19" s="323"/>
      <c r="N19" s="323"/>
      <c r="O19" s="51" t="s">
        <v>154</v>
      </c>
      <c r="P19" s="51" t="s">
        <v>135</v>
      </c>
      <c r="Q19" s="13"/>
      <c r="R19" s="51"/>
      <c r="S19" s="13" t="s">
        <v>139</v>
      </c>
      <c r="T19" s="51" t="s">
        <v>148</v>
      </c>
      <c r="U19" s="98" t="s">
        <v>200</v>
      </c>
      <c r="V19" s="315"/>
      <c r="W19" s="318"/>
    </row>
    <row r="20" spans="2:63" ht="19.5" thickBot="1">
      <c r="B20" s="322"/>
      <c r="C20" s="52" t="s">
        <v>152</v>
      </c>
      <c r="D20" s="330"/>
      <c r="E20" s="330"/>
      <c r="F20" s="330"/>
      <c r="G20" s="331" t="s">
        <v>470</v>
      </c>
      <c r="H20" s="331"/>
      <c r="I20" s="331"/>
      <c r="J20" s="330">
        <v>3</v>
      </c>
      <c r="K20" s="330"/>
      <c r="L20" s="330"/>
      <c r="M20" s="330"/>
      <c r="N20" s="330"/>
      <c r="O20" s="52" t="s">
        <v>188</v>
      </c>
      <c r="P20" s="52"/>
      <c r="Q20" s="14"/>
      <c r="R20" s="52"/>
      <c r="S20" s="14"/>
      <c r="T20" s="52"/>
      <c r="U20" s="100"/>
      <c r="V20" s="316"/>
      <c r="W20" s="319"/>
      <c r="Y20" s="26"/>
      <c r="AC20" s="76" t="s">
        <v>178</v>
      </c>
      <c r="AD20" s="76" t="s">
        <v>179</v>
      </c>
      <c r="AE20" s="76" t="s">
        <v>180</v>
      </c>
      <c r="AF20" s="76" t="s">
        <v>181</v>
      </c>
      <c r="AG20" s="76" t="s">
        <v>182</v>
      </c>
      <c r="AH20" s="76" t="s">
        <v>220</v>
      </c>
      <c r="AI20" s="76" t="s">
        <v>183</v>
      </c>
      <c r="AJ20" s="76" t="s">
        <v>185</v>
      </c>
      <c r="AK20" s="76" t="s">
        <v>221</v>
      </c>
      <c r="BH20" s="76" t="s">
        <v>474</v>
      </c>
      <c r="BI20" s="76" t="s">
        <v>473</v>
      </c>
      <c r="BJ20" s="76" t="s">
        <v>475</v>
      </c>
      <c r="BK20" s="76" t="s">
        <v>210</v>
      </c>
    </row>
    <row r="21" spans="2:63" ht="19.5" customHeight="1" thickTop="1">
      <c r="B21" s="125">
        <v>1</v>
      </c>
      <c r="C21" s="164"/>
      <c r="D21" s="168"/>
      <c r="E21" s="174"/>
      <c r="F21" s="169"/>
      <c r="G21" s="168"/>
      <c r="H21" s="174"/>
      <c r="I21" s="169"/>
      <c r="J21" s="168"/>
      <c r="K21" s="169"/>
      <c r="L21" s="168"/>
      <c r="M21" s="174"/>
      <c r="N21" s="169"/>
      <c r="O21" s="48" t="s">
        <v>153</v>
      </c>
      <c r="P21" s="113"/>
      <c r="Q21" s="32"/>
      <c r="R21" s="17" t="str">
        <f>IF($P21="","",IF(OR(RIGHT($P21,1)="m",RIGHT($P21,1)="H"),"分",""))</f>
        <v/>
      </c>
      <c r="S21" s="32"/>
      <c r="T21" s="17" t="str">
        <f>IF($P21="","",IF(OR(RIGHT($P21,1)="m",RIGHT($P21,1)="H"),"秒","m"))</f>
        <v/>
      </c>
      <c r="U21" s="102"/>
      <c r="V21" s="305"/>
      <c r="W21" s="305"/>
      <c r="AD21" s="76" t="str">
        <f>IF($P21="","0",VLOOKUP($P21,登録データ!$U$4:$V$19,2,FALSE))</f>
        <v>0</v>
      </c>
      <c r="AE21" s="76" t="str">
        <f>IF($U21="","00",IF(LEN($U21)=1,$U21*10,$U21))</f>
        <v>00</v>
      </c>
      <c r="AF21" s="76" t="str">
        <f>IF($P21="","",IF(OR(RIGHT($P21,1)="m",RIGHT($P21,1)="H"),1,2))</f>
        <v/>
      </c>
      <c r="AG21" s="76" t="str">
        <f t="shared" ref="AG21:AG84" si="0">IF($AF21=2,IF($S21="","0000",CONCATENATE(RIGHT($S21+100,2),$AE21)),IF($S21="","000000",CONCATENATE(RIGHT($Q21+100,2),RIGHT($S21+100,2),$AE21)))</f>
        <v>000000</v>
      </c>
      <c r="AH21" s="76" t="str">
        <f t="shared" ref="AH21:AH84" si="1">IF($P21="","",CONCATENATE($AD21," ",IF($AF21=1,RIGHT($AG21+10000000,7),RIGHT($AG21+100000,5))))</f>
        <v/>
      </c>
      <c r="AI21" s="76" t="str">
        <f>IF($S21="","",IF(OR(VALUE($S21)&lt;60,$T21="m"),0,1))</f>
        <v/>
      </c>
      <c r="AJ21" s="320" t="str">
        <f>IF($C21="","",IF($C21="@",0,IF(COUNTIF($C$21:$C$620,$C21)=1,0,1)))</f>
        <v/>
      </c>
      <c r="AK21" s="320" t="str">
        <f>IF($L21="","",IF(OR($L21="東京都",$L21="北海道",$L21="大阪府",$L21="京都府",RIGHT($L21,1)="県"),0,1))</f>
        <v/>
      </c>
      <c r="AO21" s="76" t="str">
        <f>IF(AP21="","",RANK(AP21,$AP$21:$AP$600,1))</f>
        <v/>
      </c>
      <c r="AP21" s="76" t="str">
        <f>IF(V21="","",C21)</f>
        <v/>
      </c>
      <c r="AQ21" s="1" t="str">
        <f>IF(AR21="","",RANK(AR21,$AR$21:$AR$600,1))</f>
        <v/>
      </c>
      <c r="AR21" s="76" t="str">
        <f>IF(W21="","",C21)</f>
        <v/>
      </c>
      <c r="BH21" s="76" t="str">
        <f>IF(C21="","",G23)</f>
        <v/>
      </c>
      <c r="BI21" s="76" t="str">
        <f>RIGHT(C21,3)</f>
        <v/>
      </c>
      <c r="BJ21" s="76" t="str">
        <f>IF(C21="","",RIGHT("00"&amp;BI21,3))</f>
        <v/>
      </c>
      <c r="BK21" s="76" t="str">
        <f>CONCATENATE(BH21,BJ21)</f>
        <v/>
      </c>
    </row>
    <row r="22" spans="2:63" ht="18.75" customHeight="1">
      <c r="B22" s="125"/>
      <c r="C22" s="165"/>
      <c r="D22" s="170"/>
      <c r="E22" s="175"/>
      <c r="F22" s="171"/>
      <c r="G22" s="213"/>
      <c r="H22" s="214"/>
      <c r="I22" s="215"/>
      <c r="J22" s="170"/>
      <c r="K22" s="171"/>
      <c r="L22" s="170"/>
      <c r="M22" s="175"/>
      <c r="N22" s="171"/>
      <c r="O22" s="48" t="s">
        <v>154</v>
      </c>
      <c r="P22" s="27"/>
      <c r="Q22" s="45"/>
      <c r="R22" s="48" t="str">
        <f t="shared" ref="R22:R85" si="2">IF($P22="","",IF(OR(RIGHT($P22,1)="m",RIGHT($P22,1)="H"),"分",""))</f>
        <v/>
      </c>
      <c r="S22" s="45"/>
      <c r="T22" s="48" t="str">
        <f t="shared" ref="T22:T85" si="3">IF($P22="","",IF(OR(RIGHT($P22,1)="m",RIGHT($P22,1)="H"),"秒","m"))</f>
        <v/>
      </c>
      <c r="U22" s="73"/>
      <c r="V22" s="306"/>
      <c r="W22" s="306"/>
      <c r="AD22" s="76" t="str">
        <f>IF($P22="","0",VLOOKUP($P22,登録データ!$U$4:$V$19,2,FALSE))</f>
        <v>0</v>
      </c>
      <c r="AE22" s="76" t="str">
        <f t="shared" ref="AE22:AE85" si="4">IF($U22="","00",IF(LEN($U22)=1,$U22*10,$U22))</f>
        <v>00</v>
      </c>
      <c r="AF22" s="76" t="str">
        <f t="shared" ref="AF22:AF85" si="5">IF($P22="","",IF(OR(RIGHT($P22,1)="m",RIGHT($P22,1)="H"),1,2))</f>
        <v/>
      </c>
      <c r="AG22" s="76" t="str">
        <f t="shared" si="0"/>
        <v>000000</v>
      </c>
      <c r="AH22" s="76" t="str">
        <f t="shared" si="1"/>
        <v/>
      </c>
      <c r="AI22" s="76" t="str">
        <f t="shared" ref="AI22:AI85" si="6">IF($S22="","",IF(OR(VALUE($S22)&lt;60,$T22="m"),0,1))</f>
        <v/>
      </c>
      <c r="AJ22" s="320"/>
      <c r="AK22" s="320"/>
      <c r="BH22" s="76"/>
      <c r="BI22" s="76"/>
      <c r="BJ22" s="76"/>
      <c r="BK22" s="76"/>
    </row>
    <row r="23" spans="2:63" ht="19.5" customHeight="1" thickBot="1">
      <c r="B23" s="210"/>
      <c r="C23" s="166"/>
      <c r="D23" s="172"/>
      <c r="E23" s="176"/>
      <c r="F23" s="173"/>
      <c r="G23" s="216"/>
      <c r="H23" s="217"/>
      <c r="I23" s="218"/>
      <c r="J23" s="172"/>
      <c r="K23" s="173"/>
      <c r="L23" s="172"/>
      <c r="M23" s="176"/>
      <c r="N23" s="173"/>
      <c r="O23" s="9" t="s">
        <v>188</v>
      </c>
      <c r="P23" s="114"/>
      <c r="Q23" s="30"/>
      <c r="R23" s="9" t="str">
        <f t="shared" si="2"/>
        <v/>
      </c>
      <c r="S23" s="30"/>
      <c r="T23" s="9" t="str">
        <f t="shared" si="3"/>
        <v/>
      </c>
      <c r="U23" s="82"/>
      <c r="V23" s="306"/>
      <c r="W23" s="306"/>
      <c r="AD23" s="76" t="str">
        <f>IF($P23="","0",VLOOKUP($P23,登録データ!$U$4:$V$19,2,FALSE))</f>
        <v>0</v>
      </c>
      <c r="AE23" s="76" t="str">
        <f t="shared" si="4"/>
        <v>00</v>
      </c>
      <c r="AF23" s="76" t="str">
        <f t="shared" si="5"/>
        <v/>
      </c>
      <c r="AG23" s="76" t="str">
        <f t="shared" si="0"/>
        <v>000000</v>
      </c>
      <c r="AH23" s="76" t="str">
        <f t="shared" si="1"/>
        <v/>
      </c>
      <c r="AI23" s="76" t="str">
        <f t="shared" si="6"/>
        <v/>
      </c>
      <c r="AJ23" s="320"/>
      <c r="AK23" s="320"/>
      <c r="BH23" s="76"/>
      <c r="BI23" s="76"/>
      <c r="BJ23" s="76"/>
      <c r="BK23" s="76"/>
    </row>
    <row r="24" spans="2:63" ht="19.5" customHeight="1" thickTop="1">
      <c r="B24" s="125">
        <v>2</v>
      </c>
      <c r="C24" s="164"/>
      <c r="D24" s="168"/>
      <c r="E24" s="174"/>
      <c r="F24" s="169"/>
      <c r="G24" s="168"/>
      <c r="H24" s="174"/>
      <c r="I24" s="169"/>
      <c r="J24" s="168"/>
      <c r="K24" s="169"/>
      <c r="L24" s="168"/>
      <c r="M24" s="174"/>
      <c r="N24" s="169"/>
      <c r="O24" s="48" t="s">
        <v>153</v>
      </c>
      <c r="P24" s="113"/>
      <c r="Q24" s="32"/>
      <c r="R24" s="17" t="str">
        <f t="shared" si="2"/>
        <v/>
      </c>
      <c r="S24" s="32"/>
      <c r="T24" s="17" t="str">
        <f t="shared" si="3"/>
        <v/>
      </c>
      <c r="U24" s="102"/>
      <c r="V24" s="305"/>
      <c r="W24" s="305"/>
      <c r="AD24" s="76" t="str">
        <f>IF($P24="","0",VLOOKUP($P24,登録データ!$U$4:$V$19,2,FALSE))</f>
        <v>0</v>
      </c>
      <c r="AE24" s="76" t="str">
        <f t="shared" si="4"/>
        <v>00</v>
      </c>
      <c r="AF24" s="76" t="str">
        <f t="shared" si="5"/>
        <v/>
      </c>
      <c r="AG24" s="76" t="str">
        <f t="shared" si="0"/>
        <v>000000</v>
      </c>
      <c r="AH24" s="76" t="str">
        <f t="shared" si="1"/>
        <v/>
      </c>
      <c r="AI24" s="76" t="str">
        <f t="shared" si="6"/>
        <v/>
      </c>
      <c r="AJ24" s="320" t="str">
        <f>IF($C24="","",IF($C24="@",0,IF(COUNTIF($C$21:$C$620,$C24)=1,0,1)))</f>
        <v/>
      </c>
      <c r="AK24" s="320" t="str">
        <f>IF($L24="","",IF(OR($L24="東京都",$L24="北海道",$L24="大阪府",$L24="京都府",RIGHT($L24,1)="県"),0,1))</f>
        <v/>
      </c>
      <c r="AO24" s="76" t="str">
        <f>IF(AP24="","",RANK(AP24,$AP$21:$AP$600,1))</f>
        <v/>
      </c>
      <c r="AP24" s="76" t="str">
        <f>IF(V24="","",C24)</f>
        <v/>
      </c>
      <c r="AQ24" s="1" t="str">
        <f>IF(AR24="","",RANK(AR24,$AR$21:$AR$600,1))</f>
        <v/>
      </c>
      <c r="AR24" s="76" t="str">
        <f>IF(W24="","",C24)</f>
        <v/>
      </c>
      <c r="BH24" s="76" t="str">
        <f t="shared" ref="BH24" si="7">IF(C24="","",G26)</f>
        <v/>
      </c>
      <c r="BI24" s="76" t="str">
        <f t="shared" ref="BI24" si="8">RIGHT(C24,3)</f>
        <v/>
      </c>
      <c r="BJ24" s="76" t="str">
        <f t="shared" ref="BJ24" si="9">IF(C24="","",RIGHT("00"&amp;BI24,3))</f>
        <v/>
      </c>
      <c r="BK24" s="76" t="str">
        <f t="shared" ref="BK24" si="10">CONCATENATE(BH24,BJ24)</f>
        <v/>
      </c>
    </row>
    <row r="25" spans="2:63" ht="18.75" customHeight="1">
      <c r="B25" s="125"/>
      <c r="C25" s="165"/>
      <c r="D25" s="170"/>
      <c r="E25" s="175"/>
      <c r="F25" s="171"/>
      <c r="G25" s="213"/>
      <c r="H25" s="214"/>
      <c r="I25" s="215"/>
      <c r="J25" s="170"/>
      <c r="K25" s="171"/>
      <c r="L25" s="170"/>
      <c r="M25" s="175"/>
      <c r="N25" s="171"/>
      <c r="O25" s="48" t="s">
        <v>154</v>
      </c>
      <c r="P25" s="27"/>
      <c r="Q25" s="45"/>
      <c r="R25" s="48" t="str">
        <f t="shared" si="2"/>
        <v/>
      </c>
      <c r="S25" s="45"/>
      <c r="T25" s="48" t="str">
        <f t="shared" si="3"/>
        <v/>
      </c>
      <c r="U25" s="73"/>
      <c r="V25" s="306"/>
      <c r="W25" s="306"/>
      <c r="AD25" s="76" t="str">
        <f>IF($P25="","0",VLOOKUP($P25,登録データ!$U$4:$V$19,2,FALSE))</f>
        <v>0</v>
      </c>
      <c r="AE25" s="76" t="str">
        <f t="shared" si="4"/>
        <v>00</v>
      </c>
      <c r="AF25" s="76" t="str">
        <f t="shared" si="5"/>
        <v/>
      </c>
      <c r="AG25" s="76" t="str">
        <f t="shared" si="0"/>
        <v>000000</v>
      </c>
      <c r="AH25" s="76" t="str">
        <f t="shared" si="1"/>
        <v/>
      </c>
      <c r="AI25" s="76" t="str">
        <f t="shared" si="6"/>
        <v/>
      </c>
      <c r="AJ25" s="320"/>
      <c r="AK25" s="320"/>
      <c r="BH25" s="76"/>
      <c r="BI25" s="76"/>
      <c r="BJ25" s="76"/>
      <c r="BK25" s="76"/>
    </row>
    <row r="26" spans="2:63" ht="19.5" customHeight="1" thickBot="1">
      <c r="B26" s="210"/>
      <c r="C26" s="166"/>
      <c r="D26" s="172"/>
      <c r="E26" s="176"/>
      <c r="F26" s="173"/>
      <c r="G26" s="216"/>
      <c r="H26" s="217"/>
      <c r="I26" s="218"/>
      <c r="J26" s="172"/>
      <c r="K26" s="173"/>
      <c r="L26" s="172"/>
      <c r="M26" s="176"/>
      <c r="N26" s="173"/>
      <c r="O26" s="9" t="s">
        <v>188</v>
      </c>
      <c r="P26" s="114"/>
      <c r="Q26" s="30"/>
      <c r="R26" s="9" t="str">
        <f>IF($P26="","",IF(OR(RIGHT($P26,1)="m",RIGHT($P26,1)="H"),"分",""))</f>
        <v/>
      </c>
      <c r="S26" s="30"/>
      <c r="T26" s="9" t="str">
        <f t="shared" si="3"/>
        <v/>
      </c>
      <c r="U26" s="82"/>
      <c r="V26" s="306"/>
      <c r="W26" s="306"/>
      <c r="AD26" s="76" t="str">
        <f>IF($P26="","0",VLOOKUP($P26,登録データ!$U$4:$V$19,2,FALSE))</f>
        <v>0</v>
      </c>
      <c r="AE26" s="76" t="str">
        <f t="shared" si="4"/>
        <v>00</v>
      </c>
      <c r="AF26" s="76" t="str">
        <f t="shared" si="5"/>
        <v/>
      </c>
      <c r="AG26" s="76" t="str">
        <f t="shared" si="0"/>
        <v>000000</v>
      </c>
      <c r="AH26" s="76" t="str">
        <f t="shared" si="1"/>
        <v/>
      </c>
      <c r="AI26" s="76" t="str">
        <f t="shared" si="6"/>
        <v/>
      </c>
      <c r="AJ26" s="320"/>
      <c r="AK26" s="320"/>
      <c r="BH26" s="76"/>
      <c r="BI26" s="76"/>
      <c r="BJ26" s="76"/>
      <c r="BK26" s="76"/>
    </row>
    <row r="27" spans="2:63" ht="19.5" customHeight="1" thickTop="1">
      <c r="B27" s="125">
        <v>3</v>
      </c>
      <c r="C27" s="164"/>
      <c r="D27" s="168"/>
      <c r="E27" s="174"/>
      <c r="F27" s="169"/>
      <c r="G27" s="168"/>
      <c r="H27" s="174"/>
      <c r="I27" s="169"/>
      <c r="J27" s="168"/>
      <c r="K27" s="169"/>
      <c r="L27" s="168"/>
      <c r="M27" s="174"/>
      <c r="N27" s="169"/>
      <c r="O27" s="48" t="s">
        <v>153</v>
      </c>
      <c r="P27" s="113"/>
      <c r="Q27" s="32"/>
      <c r="R27" s="17" t="str">
        <f t="shared" si="2"/>
        <v/>
      </c>
      <c r="S27" s="32"/>
      <c r="T27" s="17" t="str">
        <f t="shared" si="3"/>
        <v/>
      </c>
      <c r="U27" s="102"/>
      <c r="V27" s="305"/>
      <c r="W27" s="305"/>
      <c r="AD27" s="76" t="str">
        <f>IF($P27="","0",VLOOKUP($P27,登録データ!$U$4:$V$19,2,FALSE))</f>
        <v>0</v>
      </c>
      <c r="AE27" s="76" t="str">
        <f t="shared" si="4"/>
        <v>00</v>
      </c>
      <c r="AF27" s="76" t="str">
        <f t="shared" si="5"/>
        <v/>
      </c>
      <c r="AG27" s="76" t="str">
        <f t="shared" si="0"/>
        <v>000000</v>
      </c>
      <c r="AH27" s="76" t="str">
        <f t="shared" si="1"/>
        <v/>
      </c>
      <c r="AI27" s="76" t="str">
        <f t="shared" si="6"/>
        <v/>
      </c>
      <c r="AJ27" s="320" t="str">
        <f>IF($C27="","",IF($C27="@",0,IF(COUNTIF($C$21:$C$620,$C27)=1,0,1)))</f>
        <v/>
      </c>
      <c r="AK27" s="320" t="str">
        <f>IF($L27="","",IF(OR($L27="東京都",$L27="北海道",$L27="大阪府",$L27="京都府",RIGHT($L27,1)="県"),0,1))</f>
        <v/>
      </c>
      <c r="AO27" s="76" t="str">
        <f>IF(AP27="","",RANK(AP27,$AP$21:$AP$600,1))</f>
        <v/>
      </c>
      <c r="AP27" s="76" t="str">
        <f>IF(V27="","",C27)</f>
        <v/>
      </c>
      <c r="AQ27" s="1" t="str">
        <f>IF(AR27="","",RANK(AR27,$AR$21:$AR$600,1))</f>
        <v/>
      </c>
      <c r="AR27" s="76" t="str">
        <f>IF(W27="","",C27)</f>
        <v/>
      </c>
      <c r="BH27" s="76" t="str">
        <f t="shared" ref="BH27" si="11">IF(C27="","",G29)</f>
        <v/>
      </c>
      <c r="BI27" s="76" t="str">
        <f t="shared" ref="BI27" si="12">RIGHT(C27,3)</f>
        <v/>
      </c>
      <c r="BJ27" s="76" t="str">
        <f t="shared" ref="BJ27" si="13">IF(C27="","",RIGHT("00"&amp;BI27,3))</f>
        <v/>
      </c>
      <c r="BK27" s="76" t="str">
        <f t="shared" ref="BK27" si="14">CONCATENATE(BH27,BJ27)</f>
        <v/>
      </c>
    </row>
    <row r="28" spans="2:63" ht="18.75" customHeight="1">
      <c r="B28" s="125"/>
      <c r="C28" s="165"/>
      <c r="D28" s="170"/>
      <c r="E28" s="175"/>
      <c r="F28" s="171"/>
      <c r="G28" s="213"/>
      <c r="H28" s="214"/>
      <c r="I28" s="215"/>
      <c r="J28" s="170"/>
      <c r="K28" s="171"/>
      <c r="L28" s="170"/>
      <c r="M28" s="175"/>
      <c r="N28" s="171"/>
      <c r="O28" s="48" t="s">
        <v>154</v>
      </c>
      <c r="P28" s="27"/>
      <c r="Q28" s="45"/>
      <c r="R28" s="48" t="str">
        <f t="shared" si="2"/>
        <v/>
      </c>
      <c r="S28" s="45"/>
      <c r="T28" s="48" t="str">
        <f t="shared" si="3"/>
        <v/>
      </c>
      <c r="U28" s="73"/>
      <c r="V28" s="306"/>
      <c r="W28" s="306"/>
      <c r="AD28" s="76" t="str">
        <f>IF($P28="","0",VLOOKUP($P28,登録データ!$U$4:$V$19,2,FALSE))</f>
        <v>0</v>
      </c>
      <c r="AE28" s="76" t="str">
        <f t="shared" si="4"/>
        <v>00</v>
      </c>
      <c r="AF28" s="76" t="str">
        <f t="shared" si="5"/>
        <v/>
      </c>
      <c r="AG28" s="76" t="str">
        <f t="shared" si="0"/>
        <v>000000</v>
      </c>
      <c r="AH28" s="76" t="str">
        <f t="shared" si="1"/>
        <v/>
      </c>
      <c r="AI28" s="76" t="str">
        <f t="shared" si="6"/>
        <v/>
      </c>
      <c r="AJ28" s="320"/>
      <c r="AK28" s="320"/>
      <c r="BH28" s="76"/>
      <c r="BI28" s="76"/>
      <c r="BJ28" s="76"/>
      <c r="BK28" s="76"/>
    </row>
    <row r="29" spans="2:63" ht="19.5" customHeight="1" thickBot="1">
      <c r="B29" s="210"/>
      <c r="C29" s="166"/>
      <c r="D29" s="172"/>
      <c r="E29" s="176"/>
      <c r="F29" s="173"/>
      <c r="G29" s="216"/>
      <c r="H29" s="217"/>
      <c r="I29" s="218"/>
      <c r="J29" s="172"/>
      <c r="K29" s="173"/>
      <c r="L29" s="172"/>
      <c r="M29" s="176"/>
      <c r="N29" s="173"/>
      <c r="O29" s="9" t="s">
        <v>188</v>
      </c>
      <c r="P29" s="114"/>
      <c r="Q29" s="30"/>
      <c r="R29" s="9" t="str">
        <f t="shared" si="2"/>
        <v/>
      </c>
      <c r="S29" s="30"/>
      <c r="T29" s="9" t="str">
        <f t="shared" si="3"/>
        <v/>
      </c>
      <c r="U29" s="82"/>
      <c r="V29" s="306"/>
      <c r="W29" s="306"/>
      <c r="AD29" s="76" t="str">
        <f>IF($P29="","0",VLOOKUP($P29,登録データ!$U$4:$V$19,2,FALSE))</f>
        <v>0</v>
      </c>
      <c r="AE29" s="76" t="str">
        <f t="shared" si="4"/>
        <v>00</v>
      </c>
      <c r="AF29" s="76" t="str">
        <f t="shared" si="5"/>
        <v/>
      </c>
      <c r="AG29" s="76" t="str">
        <f t="shared" si="0"/>
        <v>000000</v>
      </c>
      <c r="AH29" s="76" t="str">
        <f t="shared" si="1"/>
        <v/>
      </c>
      <c r="AI29" s="76" t="str">
        <f t="shared" si="6"/>
        <v/>
      </c>
      <c r="AJ29" s="320"/>
      <c r="AK29" s="320"/>
      <c r="BH29" s="76"/>
      <c r="BI29" s="76"/>
      <c r="BJ29" s="76"/>
      <c r="BK29" s="76"/>
    </row>
    <row r="30" spans="2:63" ht="19.5" customHeight="1" thickTop="1">
      <c r="B30" s="125">
        <v>4</v>
      </c>
      <c r="C30" s="164"/>
      <c r="D30" s="168"/>
      <c r="E30" s="174"/>
      <c r="F30" s="169"/>
      <c r="G30" s="168"/>
      <c r="H30" s="174"/>
      <c r="I30" s="169"/>
      <c r="J30" s="168"/>
      <c r="K30" s="169"/>
      <c r="L30" s="168"/>
      <c r="M30" s="174"/>
      <c r="N30" s="169"/>
      <c r="O30" s="48" t="s">
        <v>153</v>
      </c>
      <c r="P30" s="113"/>
      <c r="Q30" s="32"/>
      <c r="R30" s="17" t="str">
        <f t="shared" si="2"/>
        <v/>
      </c>
      <c r="S30" s="32"/>
      <c r="T30" s="17" t="str">
        <f t="shared" si="3"/>
        <v/>
      </c>
      <c r="U30" s="102"/>
      <c r="V30" s="305"/>
      <c r="W30" s="305"/>
      <c r="AD30" s="76" t="str">
        <f>IF($P30="","0",VLOOKUP($P30,登録データ!$U$4:$V$19,2,FALSE))</f>
        <v>0</v>
      </c>
      <c r="AE30" s="76" t="str">
        <f t="shared" si="4"/>
        <v>00</v>
      </c>
      <c r="AF30" s="76" t="str">
        <f t="shared" si="5"/>
        <v/>
      </c>
      <c r="AG30" s="76" t="str">
        <f t="shared" si="0"/>
        <v>000000</v>
      </c>
      <c r="AH30" s="76" t="str">
        <f t="shared" si="1"/>
        <v/>
      </c>
      <c r="AI30" s="76" t="str">
        <f t="shared" si="6"/>
        <v/>
      </c>
      <c r="AJ30" s="320" t="str">
        <f>IF($C30="","",IF($C30="@",0,IF(COUNTIF($C$21:$C$620,$C30)=1,0,1)))</f>
        <v/>
      </c>
      <c r="AK30" s="320" t="str">
        <f>IF($L30="","",IF(OR($L30="東京都",$L30="北海道",$L30="大阪府",$L30="京都府",RIGHT($L30,1)="県"),0,1))</f>
        <v/>
      </c>
      <c r="AO30" s="76" t="str">
        <f>IF(AP30="","",RANK(AP30,$AP$21:$AP$600,1))</f>
        <v/>
      </c>
      <c r="AP30" s="76" t="str">
        <f>IF(V30="","",C30)</f>
        <v/>
      </c>
      <c r="AQ30" s="1" t="str">
        <f>IF(AR30="","",RANK(AR30,$AR$21:$AR$600,1))</f>
        <v/>
      </c>
      <c r="AR30" s="76" t="str">
        <f>IF(W30="","",C30)</f>
        <v/>
      </c>
      <c r="BH30" s="76" t="str">
        <f t="shared" ref="BH30" si="15">IF(C30="","",G32)</f>
        <v/>
      </c>
      <c r="BI30" s="76" t="str">
        <f t="shared" ref="BI30" si="16">RIGHT(C30,3)</f>
        <v/>
      </c>
      <c r="BJ30" s="76" t="str">
        <f t="shared" ref="BJ30" si="17">IF(C30="","",RIGHT("00"&amp;BI30,3))</f>
        <v/>
      </c>
      <c r="BK30" s="76" t="str">
        <f t="shared" ref="BK30" si="18">CONCATENATE(BH30,BJ30)</f>
        <v/>
      </c>
    </row>
    <row r="31" spans="2:63" ht="18.75" customHeight="1">
      <c r="B31" s="125"/>
      <c r="C31" s="165"/>
      <c r="D31" s="170"/>
      <c r="E31" s="175"/>
      <c r="F31" s="171"/>
      <c r="G31" s="213"/>
      <c r="H31" s="214"/>
      <c r="I31" s="215"/>
      <c r="J31" s="170"/>
      <c r="K31" s="171"/>
      <c r="L31" s="170"/>
      <c r="M31" s="175"/>
      <c r="N31" s="171"/>
      <c r="O31" s="48" t="s">
        <v>154</v>
      </c>
      <c r="P31" s="27"/>
      <c r="Q31" s="45"/>
      <c r="R31" s="48" t="str">
        <f t="shared" si="2"/>
        <v/>
      </c>
      <c r="S31" s="45"/>
      <c r="T31" s="48" t="str">
        <f t="shared" si="3"/>
        <v/>
      </c>
      <c r="U31" s="73"/>
      <c r="V31" s="306"/>
      <c r="W31" s="306"/>
      <c r="AD31" s="76" t="str">
        <f>IF($P31="","0",VLOOKUP($P31,登録データ!$U$4:$V$19,2,FALSE))</f>
        <v>0</v>
      </c>
      <c r="AE31" s="76" t="str">
        <f t="shared" si="4"/>
        <v>00</v>
      </c>
      <c r="AF31" s="76" t="str">
        <f t="shared" si="5"/>
        <v/>
      </c>
      <c r="AG31" s="76" t="str">
        <f t="shared" si="0"/>
        <v>000000</v>
      </c>
      <c r="AH31" s="76" t="str">
        <f t="shared" si="1"/>
        <v/>
      </c>
      <c r="AI31" s="76" t="str">
        <f t="shared" si="6"/>
        <v/>
      </c>
      <c r="AJ31" s="320"/>
      <c r="AK31" s="320"/>
      <c r="BH31" s="76"/>
      <c r="BI31" s="76"/>
      <c r="BJ31" s="76"/>
      <c r="BK31" s="76"/>
    </row>
    <row r="32" spans="2:63" ht="19.5" customHeight="1" thickBot="1">
      <c r="B32" s="210"/>
      <c r="C32" s="166"/>
      <c r="D32" s="172"/>
      <c r="E32" s="176"/>
      <c r="F32" s="173"/>
      <c r="G32" s="216"/>
      <c r="H32" s="217"/>
      <c r="I32" s="218"/>
      <c r="J32" s="172"/>
      <c r="K32" s="173"/>
      <c r="L32" s="172"/>
      <c r="M32" s="176"/>
      <c r="N32" s="173"/>
      <c r="O32" s="9" t="s">
        <v>188</v>
      </c>
      <c r="P32" s="114"/>
      <c r="Q32" s="30"/>
      <c r="R32" s="9" t="str">
        <f t="shared" si="2"/>
        <v/>
      </c>
      <c r="S32" s="30"/>
      <c r="T32" s="9" t="str">
        <f t="shared" si="3"/>
        <v/>
      </c>
      <c r="U32" s="82"/>
      <c r="V32" s="306"/>
      <c r="W32" s="306"/>
      <c r="AD32" s="76" t="str">
        <f>IF($P32="","0",VLOOKUP($P32,登録データ!$U$4:$V$19,2,FALSE))</f>
        <v>0</v>
      </c>
      <c r="AE32" s="76" t="str">
        <f t="shared" si="4"/>
        <v>00</v>
      </c>
      <c r="AF32" s="76" t="str">
        <f t="shared" si="5"/>
        <v/>
      </c>
      <c r="AG32" s="76" t="str">
        <f t="shared" si="0"/>
        <v>000000</v>
      </c>
      <c r="AH32" s="76" t="str">
        <f t="shared" si="1"/>
        <v/>
      </c>
      <c r="AI32" s="76" t="str">
        <f t="shared" si="6"/>
        <v/>
      </c>
      <c r="AJ32" s="320"/>
      <c r="AK32" s="320"/>
      <c r="BH32" s="76"/>
      <c r="BI32" s="76"/>
      <c r="BJ32" s="76"/>
      <c r="BK32" s="76"/>
    </row>
    <row r="33" spans="2:63" ht="19.5" customHeight="1" thickTop="1">
      <c r="B33" s="125">
        <v>5</v>
      </c>
      <c r="C33" s="164"/>
      <c r="D33" s="168"/>
      <c r="E33" s="174"/>
      <c r="F33" s="169"/>
      <c r="G33" s="168"/>
      <c r="H33" s="174"/>
      <c r="I33" s="169"/>
      <c r="J33" s="168"/>
      <c r="K33" s="169"/>
      <c r="L33" s="168"/>
      <c r="M33" s="174"/>
      <c r="N33" s="169"/>
      <c r="O33" s="48" t="s">
        <v>153</v>
      </c>
      <c r="P33" s="113"/>
      <c r="Q33" s="32"/>
      <c r="R33" s="17" t="str">
        <f t="shared" si="2"/>
        <v/>
      </c>
      <c r="S33" s="32"/>
      <c r="T33" s="17" t="str">
        <f t="shared" si="3"/>
        <v/>
      </c>
      <c r="U33" s="102"/>
      <c r="V33" s="305"/>
      <c r="W33" s="305"/>
      <c r="AD33" s="76" t="str">
        <f>IF($P33="","0",VLOOKUP($P33,登録データ!$U$4:$V$19,2,FALSE))</f>
        <v>0</v>
      </c>
      <c r="AE33" s="76" t="str">
        <f t="shared" si="4"/>
        <v>00</v>
      </c>
      <c r="AF33" s="76" t="str">
        <f t="shared" si="5"/>
        <v/>
      </c>
      <c r="AG33" s="76" t="str">
        <f t="shared" si="0"/>
        <v>000000</v>
      </c>
      <c r="AH33" s="76" t="str">
        <f t="shared" si="1"/>
        <v/>
      </c>
      <c r="AI33" s="76" t="str">
        <f t="shared" si="6"/>
        <v/>
      </c>
      <c r="AJ33" s="320" t="str">
        <f>IF($C33="","",IF($C33="@",0,IF(COUNTIF($C$21:$C$620,$C33)=1,0,1)))</f>
        <v/>
      </c>
      <c r="AK33" s="320" t="str">
        <f>IF($L33="","",IF(OR($L33="東京都",$L33="北海道",$L33="大阪府",$L33="京都府",RIGHT($L33,1)="県"),0,1))</f>
        <v/>
      </c>
      <c r="AO33" s="76" t="str">
        <f>IF(AP33="","",RANK(AP33,$AP$21:$AP$600,1))</f>
        <v/>
      </c>
      <c r="AP33" s="76" t="str">
        <f>IF(V33="","",C33)</f>
        <v/>
      </c>
      <c r="AQ33" s="1" t="str">
        <f>IF(AR33="","",RANK(AR33,$AR$21:$AR$600,1))</f>
        <v/>
      </c>
      <c r="AR33" s="76" t="str">
        <f>IF(W33="","",C33)</f>
        <v/>
      </c>
      <c r="BH33" s="76" t="str">
        <f t="shared" ref="BH33" si="19">IF(C33="","",G35)</f>
        <v/>
      </c>
      <c r="BI33" s="76" t="str">
        <f t="shared" ref="BI33" si="20">RIGHT(C33,3)</f>
        <v/>
      </c>
      <c r="BJ33" s="76" t="str">
        <f t="shared" ref="BJ33" si="21">IF(C33="","",RIGHT("00"&amp;BI33,3))</f>
        <v/>
      </c>
      <c r="BK33" s="76" t="str">
        <f t="shared" ref="BK33" si="22">CONCATENATE(BH33,BJ33)</f>
        <v/>
      </c>
    </row>
    <row r="34" spans="2:63" ht="18.75" customHeight="1">
      <c r="B34" s="125"/>
      <c r="C34" s="165"/>
      <c r="D34" s="170"/>
      <c r="E34" s="175"/>
      <c r="F34" s="171"/>
      <c r="G34" s="213"/>
      <c r="H34" s="214"/>
      <c r="I34" s="215"/>
      <c r="J34" s="170"/>
      <c r="K34" s="171"/>
      <c r="L34" s="170"/>
      <c r="M34" s="175"/>
      <c r="N34" s="171"/>
      <c r="O34" s="48" t="s">
        <v>154</v>
      </c>
      <c r="P34" s="27"/>
      <c r="Q34" s="45"/>
      <c r="R34" s="48" t="str">
        <f t="shared" si="2"/>
        <v/>
      </c>
      <c r="S34" s="45"/>
      <c r="T34" s="48" t="str">
        <f t="shared" si="3"/>
        <v/>
      </c>
      <c r="U34" s="73"/>
      <c r="V34" s="306"/>
      <c r="W34" s="306"/>
      <c r="AD34" s="76" t="str">
        <f>IF($P34="","0",VLOOKUP($P34,登録データ!$U$4:$V$19,2,FALSE))</f>
        <v>0</v>
      </c>
      <c r="AE34" s="76" t="str">
        <f t="shared" si="4"/>
        <v>00</v>
      </c>
      <c r="AF34" s="76" t="str">
        <f t="shared" si="5"/>
        <v/>
      </c>
      <c r="AG34" s="76" t="str">
        <f t="shared" si="0"/>
        <v>000000</v>
      </c>
      <c r="AH34" s="76" t="str">
        <f t="shared" si="1"/>
        <v/>
      </c>
      <c r="AI34" s="76" t="str">
        <f t="shared" si="6"/>
        <v/>
      </c>
      <c r="AJ34" s="320"/>
      <c r="AK34" s="320"/>
      <c r="BH34" s="76"/>
      <c r="BI34" s="76"/>
      <c r="BJ34" s="76"/>
      <c r="BK34" s="76"/>
    </row>
    <row r="35" spans="2:63" ht="19.5" customHeight="1" thickBot="1">
      <c r="B35" s="210"/>
      <c r="C35" s="166"/>
      <c r="D35" s="172"/>
      <c r="E35" s="176"/>
      <c r="F35" s="173"/>
      <c r="G35" s="216"/>
      <c r="H35" s="217"/>
      <c r="I35" s="218"/>
      <c r="J35" s="172"/>
      <c r="K35" s="173"/>
      <c r="L35" s="172"/>
      <c r="M35" s="176"/>
      <c r="N35" s="173"/>
      <c r="O35" s="9" t="s">
        <v>188</v>
      </c>
      <c r="P35" s="114"/>
      <c r="Q35" s="30"/>
      <c r="R35" s="9" t="str">
        <f t="shared" si="2"/>
        <v/>
      </c>
      <c r="S35" s="30"/>
      <c r="T35" s="9" t="str">
        <f t="shared" si="3"/>
        <v/>
      </c>
      <c r="U35" s="82"/>
      <c r="V35" s="306"/>
      <c r="W35" s="306"/>
      <c r="AD35" s="76" t="str">
        <f>IF($P35="","0",VLOOKUP($P35,登録データ!$U$4:$V$19,2,FALSE))</f>
        <v>0</v>
      </c>
      <c r="AE35" s="76" t="str">
        <f t="shared" si="4"/>
        <v>00</v>
      </c>
      <c r="AF35" s="76" t="str">
        <f t="shared" si="5"/>
        <v/>
      </c>
      <c r="AG35" s="76" t="str">
        <f t="shared" si="0"/>
        <v>000000</v>
      </c>
      <c r="AH35" s="76" t="str">
        <f t="shared" si="1"/>
        <v/>
      </c>
      <c r="AI35" s="76" t="str">
        <f t="shared" si="6"/>
        <v/>
      </c>
      <c r="AJ35" s="320"/>
      <c r="AK35" s="320"/>
      <c r="BH35" s="76"/>
      <c r="BI35" s="76"/>
      <c r="BJ35" s="76"/>
      <c r="BK35" s="76"/>
    </row>
    <row r="36" spans="2:63" ht="19.5" customHeight="1" thickTop="1">
      <c r="B36" s="125">
        <v>6</v>
      </c>
      <c r="C36" s="164"/>
      <c r="D36" s="168"/>
      <c r="E36" s="174"/>
      <c r="F36" s="169"/>
      <c r="G36" s="168"/>
      <c r="H36" s="174"/>
      <c r="I36" s="169"/>
      <c r="J36" s="168"/>
      <c r="K36" s="169"/>
      <c r="L36" s="168"/>
      <c r="M36" s="174"/>
      <c r="N36" s="169"/>
      <c r="O36" s="48" t="s">
        <v>153</v>
      </c>
      <c r="P36" s="113"/>
      <c r="Q36" s="32"/>
      <c r="R36" s="17" t="str">
        <f t="shared" si="2"/>
        <v/>
      </c>
      <c r="S36" s="32"/>
      <c r="T36" s="17" t="str">
        <f t="shared" si="3"/>
        <v/>
      </c>
      <c r="U36" s="102"/>
      <c r="V36" s="305"/>
      <c r="W36" s="305"/>
      <c r="AD36" s="76" t="str">
        <f>IF($P36="","0",VLOOKUP($P36,登録データ!$U$4:$V$19,2,FALSE))</f>
        <v>0</v>
      </c>
      <c r="AE36" s="76" t="str">
        <f t="shared" si="4"/>
        <v>00</v>
      </c>
      <c r="AF36" s="76" t="str">
        <f t="shared" si="5"/>
        <v/>
      </c>
      <c r="AG36" s="76" t="str">
        <f t="shared" si="0"/>
        <v>000000</v>
      </c>
      <c r="AH36" s="76" t="str">
        <f t="shared" si="1"/>
        <v/>
      </c>
      <c r="AI36" s="76" t="str">
        <f t="shared" si="6"/>
        <v/>
      </c>
      <c r="AJ36" s="320" t="str">
        <f>IF($C36="","",IF($C36="@",0,IF(COUNTIF($C$21:$C$620,$C36)=1,0,1)))</f>
        <v/>
      </c>
      <c r="AK36" s="320" t="str">
        <f>IF($L36="","",IF(OR($L36="東京都",$L36="北海道",$L36="大阪府",$L36="京都府",RIGHT($L36,1)="県"),0,1))</f>
        <v/>
      </c>
      <c r="AO36" s="76" t="str">
        <f>IF(AP36="","",RANK(AP36,$AP$21:$AP$600,1))</f>
        <v/>
      </c>
      <c r="AP36" s="76" t="str">
        <f>IF(V36="","",C36)</f>
        <v/>
      </c>
      <c r="AQ36" s="1" t="str">
        <f>IF(AR36="","",RANK(AR36,$AR$21:$AR$600,1))</f>
        <v/>
      </c>
      <c r="AR36" s="76" t="str">
        <f>IF(W36="","",C36)</f>
        <v/>
      </c>
      <c r="BH36" s="76" t="str">
        <f t="shared" ref="BH36" si="23">IF(C36="","",G38)</f>
        <v/>
      </c>
      <c r="BI36" s="76" t="str">
        <f t="shared" ref="BI36" si="24">RIGHT(C36,3)</f>
        <v/>
      </c>
      <c r="BJ36" s="76" t="str">
        <f t="shared" ref="BJ36" si="25">IF(C36="","",RIGHT("00"&amp;BI36,3))</f>
        <v/>
      </c>
      <c r="BK36" s="76" t="str">
        <f t="shared" ref="BK36" si="26">CONCATENATE(BH36,BJ36)</f>
        <v/>
      </c>
    </row>
    <row r="37" spans="2:63" ht="18.75" customHeight="1">
      <c r="B37" s="125"/>
      <c r="C37" s="165"/>
      <c r="D37" s="170"/>
      <c r="E37" s="175"/>
      <c r="F37" s="171"/>
      <c r="G37" s="213"/>
      <c r="H37" s="214"/>
      <c r="I37" s="215"/>
      <c r="J37" s="170"/>
      <c r="K37" s="171"/>
      <c r="L37" s="170"/>
      <c r="M37" s="175"/>
      <c r="N37" s="171"/>
      <c r="O37" s="48" t="s">
        <v>154</v>
      </c>
      <c r="P37" s="27"/>
      <c r="Q37" s="45"/>
      <c r="R37" s="48" t="str">
        <f t="shared" si="2"/>
        <v/>
      </c>
      <c r="S37" s="45"/>
      <c r="T37" s="48" t="str">
        <f t="shared" si="3"/>
        <v/>
      </c>
      <c r="U37" s="73"/>
      <c r="V37" s="306"/>
      <c r="W37" s="306"/>
      <c r="AD37" s="76" t="str">
        <f>IF($P37="","0",VLOOKUP($P37,登録データ!$U$4:$V$19,2,FALSE))</f>
        <v>0</v>
      </c>
      <c r="AE37" s="76" t="str">
        <f t="shared" si="4"/>
        <v>00</v>
      </c>
      <c r="AF37" s="76" t="str">
        <f t="shared" si="5"/>
        <v/>
      </c>
      <c r="AG37" s="76" t="str">
        <f t="shared" si="0"/>
        <v>000000</v>
      </c>
      <c r="AH37" s="76" t="str">
        <f t="shared" si="1"/>
        <v/>
      </c>
      <c r="AI37" s="76" t="str">
        <f t="shared" si="6"/>
        <v/>
      </c>
      <c r="AJ37" s="320"/>
      <c r="AK37" s="320"/>
      <c r="BH37" s="76"/>
      <c r="BI37" s="76"/>
      <c r="BJ37" s="76"/>
      <c r="BK37" s="76"/>
    </row>
    <row r="38" spans="2:63" ht="19.5" customHeight="1" thickBot="1">
      <c r="B38" s="210"/>
      <c r="C38" s="166"/>
      <c r="D38" s="172"/>
      <c r="E38" s="176"/>
      <c r="F38" s="173"/>
      <c r="G38" s="216"/>
      <c r="H38" s="217"/>
      <c r="I38" s="218"/>
      <c r="J38" s="172"/>
      <c r="K38" s="173"/>
      <c r="L38" s="172"/>
      <c r="M38" s="176"/>
      <c r="N38" s="173"/>
      <c r="O38" s="9" t="s">
        <v>188</v>
      </c>
      <c r="P38" s="114"/>
      <c r="Q38" s="30"/>
      <c r="R38" s="9" t="str">
        <f t="shared" si="2"/>
        <v/>
      </c>
      <c r="S38" s="30"/>
      <c r="T38" s="9" t="str">
        <f t="shared" si="3"/>
        <v/>
      </c>
      <c r="U38" s="82"/>
      <c r="V38" s="306"/>
      <c r="W38" s="306"/>
      <c r="AD38" s="76" t="str">
        <f>IF($P38="","0",VLOOKUP($P38,登録データ!$U$4:$V$19,2,FALSE))</f>
        <v>0</v>
      </c>
      <c r="AE38" s="76" t="str">
        <f t="shared" si="4"/>
        <v>00</v>
      </c>
      <c r="AF38" s="76" t="str">
        <f t="shared" si="5"/>
        <v/>
      </c>
      <c r="AG38" s="76" t="str">
        <f t="shared" si="0"/>
        <v>000000</v>
      </c>
      <c r="AH38" s="76" t="str">
        <f t="shared" si="1"/>
        <v/>
      </c>
      <c r="AI38" s="76" t="str">
        <f t="shared" si="6"/>
        <v/>
      </c>
      <c r="AJ38" s="320"/>
      <c r="AK38" s="320"/>
      <c r="BH38" s="76"/>
      <c r="BI38" s="76"/>
      <c r="BJ38" s="76"/>
      <c r="BK38" s="76"/>
    </row>
    <row r="39" spans="2:63" ht="19.5" customHeight="1" thickTop="1">
      <c r="B39" s="125">
        <v>7</v>
      </c>
      <c r="C39" s="164"/>
      <c r="D39" s="168"/>
      <c r="E39" s="174"/>
      <c r="F39" s="169"/>
      <c r="G39" s="168"/>
      <c r="H39" s="174"/>
      <c r="I39" s="169"/>
      <c r="J39" s="168"/>
      <c r="K39" s="169"/>
      <c r="L39" s="168"/>
      <c r="M39" s="174"/>
      <c r="N39" s="169"/>
      <c r="O39" s="48" t="s">
        <v>153</v>
      </c>
      <c r="P39" s="113"/>
      <c r="Q39" s="32"/>
      <c r="R39" s="17" t="str">
        <f t="shared" si="2"/>
        <v/>
      </c>
      <c r="S39" s="32"/>
      <c r="T39" s="17" t="str">
        <f t="shared" si="3"/>
        <v/>
      </c>
      <c r="U39" s="102"/>
      <c r="V39" s="305"/>
      <c r="W39" s="305"/>
      <c r="AD39" s="76" t="str">
        <f>IF($P39="","0",VLOOKUP($P39,登録データ!$U$4:$V$19,2,FALSE))</f>
        <v>0</v>
      </c>
      <c r="AE39" s="76" t="str">
        <f t="shared" si="4"/>
        <v>00</v>
      </c>
      <c r="AF39" s="76" t="str">
        <f t="shared" si="5"/>
        <v/>
      </c>
      <c r="AG39" s="76" t="str">
        <f t="shared" si="0"/>
        <v>000000</v>
      </c>
      <c r="AH39" s="76" t="str">
        <f t="shared" si="1"/>
        <v/>
      </c>
      <c r="AI39" s="76" t="str">
        <f t="shared" si="6"/>
        <v/>
      </c>
      <c r="AJ39" s="320" t="str">
        <f>IF($C39="","",IF($C39="@",0,IF(COUNTIF($C$21:$C$620,$C39)=1,0,1)))</f>
        <v/>
      </c>
      <c r="AK39" s="320" t="str">
        <f>IF($L39="","",IF(OR($L39="東京都",$L39="北海道",$L39="大阪府",$L39="京都府",RIGHT($L39,1)="県"),0,1))</f>
        <v/>
      </c>
      <c r="AO39" s="76" t="str">
        <f>IF(AP39="","",RANK(AP39,$AP$21:$AP$600,1))</f>
        <v/>
      </c>
      <c r="AP39" s="76" t="str">
        <f>IF(V39="","",C39)</f>
        <v/>
      </c>
      <c r="AQ39" s="1" t="str">
        <f>IF(AR39="","",RANK(AR39,$AR$21:$AR$600,1))</f>
        <v/>
      </c>
      <c r="AR39" s="76" t="str">
        <f>IF(W39="","",C39)</f>
        <v/>
      </c>
      <c r="BH39" s="76" t="str">
        <f t="shared" ref="BH39" si="27">IF(C39="","",G41)</f>
        <v/>
      </c>
      <c r="BI39" s="76" t="str">
        <f t="shared" ref="BI39" si="28">RIGHT(C39,3)</f>
        <v/>
      </c>
      <c r="BJ39" s="76" t="str">
        <f t="shared" ref="BJ39" si="29">IF(C39="","",RIGHT("00"&amp;BI39,3))</f>
        <v/>
      </c>
      <c r="BK39" s="76" t="str">
        <f t="shared" ref="BK39" si="30">CONCATENATE(BH39,BJ39)</f>
        <v/>
      </c>
    </row>
    <row r="40" spans="2:63" ht="18.75" customHeight="1">
      <c r="B40" s="125"/>
      <c r="C40" s="165"/>
      <c r="D40" s="170"/>
      <c r="E40" s="175"/>
      <c r="F40" s="171"/>
      <c r="G40" s="213"/>
      <c r="H40" s="214"/>
      <c r="I40" s="215"/>
      <c r="J40" s="170"/>
      <c r="K40" s="171"/>
      <c r="L40" s="170"/>
      <c r="M40" s="175"/>
      <c r="N40" s="171"/>
      <c r="O40" s="48" t="s">
        <v>154</v>
      </c>
      <c r="P40" s="27"/>
      <c r="Q40" s="45"/>
      <c r="R40" s="48" t="str">
        <f t="shared" si="2"/>
        <v/>
      </c>
      <c r="S40" s="45"/>
      <c r="T40" s="48" t="str">
        <f t="shared" si="3"/>
        <v/>
      </c>
      <c r="U40" s="73"/>
      <c r="V40" s="306"/>
      <c r="W40" s="306"/>
      <c r="AD40" s="76" t="str">
        <f>IF($P40="","0",VLOOKUP($P40,登録データ!$U$4:$V$19,2,FALSE))</f>
        <v>0</v>
      </c>
      <c r="AE40" s="76" t="str">
        <f t="shared" si="4"/>
        <v>00</v>
      </c>
      <c r="AF40" s="76" t="str">
        <f t="shared" si="5"/>
        <v/>
      </c>
      <c r="AG40" s="76" t="str">
        <f t="shared" si="0"/>
        <v>000000</v>
      </c>
      <c r="AH40" s="76" t="str">
        <f t="shared" si="1"/>
        <v/>
      </c>
      <c r="AI40" s="76" t="str">
        <f t="shared" si="6"/>
        <v/>
      </c>
      <c r="AJ40" s="320"/>
      <c r="AK40" s="320"/>
      <c r="BH40" s="76"/>
      <c r="BI40" s="76"/>
      <c r="BJ40" s="76"/>
      <c r="BK40" s="76"/>
    </row>
    <row r="41" spans="2:63" ht="19.5" customHeight="1" thickBot="1">
      <c r="B41" s="210"/>
      <c r="C41" s="166"/>
      <c r="D41" s="172"/>
      <c r="E41" s="176"/>
      <c r="F41" s="173"/>
      <c r="G41" s="216"/>
      <c r="H41" s="217"/>
      <c r="I41" s="218"/>
      <c r="J41" s="172"/>
      <c r="K41" s="173"/>
      <c r="L41" s="172"/>
      <c r="M41" s="176"/>
      <c r="N41" s="173"/>
      <c r="O41" s="9" t="s">
        <v>188</v>
      </c>
      <c r="P41" s="114"/>
      <c r="Q41" s="30"/>
      <c r="R41" s="9" t="str">
        <f t="shared" si="2"/>
        <v/>
      </c>
      <c r="S41" s="30"/>
      <c r="T41" s="9" t="str">
        <f t="shared" si="3"/>
        <v/>
      </c>
      <c r="U41" s="82"/>
      <c r="V41" s="306"/>
      <c r="W41" s="306"/>
      <c r="AD41" s="76" t="str">
        <f>IF($P41="","0",VLOOKUP($P41,登録データ!$U$4:$V$19,2,FALSE))</f>
        <v>0</v>
      </c>
      <c r="AE41" s="76" t="str">
        <f t="shared" si="4"/>
        <v>00</v>
      </c>
      <c r="AF41" s="76" t="str">
        <f t="shared" si="5"/>
        <v/>
      </c>
      <c r="AG41" s="76" t="str">
        <f t="shared" si="0"/>
        <v>000000</v>
      </c>
      <c r="AH41" s="76" t="str">
        <f t="shared" si="1"/>
        <v/>
      </c>
      <c r="AI41" s="76" t="str">
        <f t="shared" si="6"/>
        <v/>
      </c>
      <c r="AJ41" s="320"/>
      <c r="AK41" s="320"/>
      <c r="BH41" s="76"/>
      <c r="BI41" s="76"/>
      <c r="BJ41" s="76"/>
      <c r="BK41" s="76"/>
    </row>
    <row r="42" spans="2:63" ht="19.5" customHeight="1" thickTop="1">
      <c r="B42" s="125">
        <v>8</v>
      </c>
      <c r="C42" s="164"/>
      <c r="D42" s="168"/>
      <c r="E42" s="174"/>
      <c r="F42" s="169"/>
      <c r="G42" s="168"/>
      <c r="H42" s="174"/>
      <c r="I42" s="169"/>
      <c r="J42" s="168"/>
      <c r="K42" s="169"/>
      <c r="L42" s="168"/>
      <c r="M42" s="174"/>
      <c r="N42" s="169"/>
      <c r="O42" s="48" t="s">
        <v>153</v>
      </c>
      <c r="P42" s="113"/>
      <c r="Q42" s="32"/>
      <c r="R42" s="17" t="str">
        <f t="shared" si="2"/>
        <v/>
      </c>
      <c r="S42" s="32"/>
      <c r="T42" s="17" t="str">
        <f t="shared" si="3"/>
        <v/>
      </c>
      <c r="U42" s="102"/>
      <c r="V42" s="305"/>
      <c r="W42" s="305"/>
      <c r="AD42" s="76" t="str">
        <f>IF($P42="","0",VLOOKUP($P42,登録データ!$U$4:$V$19,2,FALSE))</f>
        <v>0</v>
      </c>
      <c r="AE42" s="76" t="str">
        <f t="shared" si="4"/>
        <v>00</v>
      </c>
      <c r="AF42" s="76" t="str">
        <f t="shared" si="5"/>
        <v/>
      </c>
      <c r="AG42" s="76" t="str">
        <f t="shared" si="0"/>
        <v>000000</v>
      </c>
      <c r="AH42" s="76" t="str">
        <f t="shared" si="1"/>
        <v/>
      </c>
      <c r="AI42" s="76" t="str">
        <f t="shared" si="6"/>
        <v/>
      </c>
      <c r="AJ42" s="320" t="str">
        <f>IF($C42="","",IF($C42="@",0,IF(COUNTIF($C$21:$C$620,$C42)=1,0,1)))</f>
        <v/>
      </c>
      <c r="AK42" s="320" t="str">
        <f>IF($L42="","",IF(OR($L42="東京都",$L42="北海道",$L42="大阪府",$L42="京都府",RIGHT($L42,1)="県"),0,1))</f>
        <v/>
      </c>
      <c r="AO42" s="76" t="str">
        <f>IF(AP42="","",RANK(AP42,$AP$21:$AP$600,1))</f>
        <v/>
      </c>
      <c r="AP42" s="76" t="str">
        <f>IF(V42="","",C42)</f>
        <v/>
      </c>
      <c r="AQ42" s="1" t="str">
        <f>IF(AR42="","",RANK(AR42,$AR$21:$AR$600,1))</f>
        <v/>
      </c>
      <c r="AR42" s="76" t="str">
        <f>IF(W42="","",C42)</f>
        <v/>
      </c>
      <c r="BH42" s="76" t="str">
        <f t="shared" ref="BH42" si="31">IF(C42="","",G44)</f>
        <v/>
      </c>
      <c r="BI42" s="76" t="str">
        <f t="shared" ref="BI42" si="32">RIGHT(C42,3)</f>
        <v/>
      </c>
      <c r="BJ42" s="76" t="str">
        <f t="shared" ref="BJ42" si="33">IF(C42="","",RIGHT("00"&amp;BI42,3))</f>
        <v/>
      </c>
      <c r="BK42" s="76" t="str">
        <f t="shared" ref="BK42" si="34">CONCATENATE(BH42,BJ42)</f>
        <v/>
      </c>
    </row>
    <row r="43" spans="2:63" ht="18.75" customHeight="1">
      <c r="B43" s="125"/>
      <c r="C43" s="165"/>
      <c r="D43" s="170"/>
      <c r="E43" s="175"/>
      <c r="F43" s="171"/>
      <c r="G43" s="213"/>
      <c r="H43" s="214"/>
      <c r="I43" s="215"/>
      <c r="J43" s="170"/>
      <c r="K43" s="171"/>
      <c r="L43" s="170"/>
      <c r="M43" s="175"/>
      <c r="N43" s="171"/>
      <c r="O43" s="48" t="s">
        <v>154</v>
      </c>
      <c r="P43" s="27"/>
      <c r="Q43" s="45"/>
      <c r="R43" s="48" t="str">
        <f t="shared" si="2"/>
        <v/>
      </c>
      <c r="S43" s="45"/>
      <c r="T43" s="48" t="str">
        <f t="shared" si="3"/>
        <v/>
      </c>
      <c r="U43" s="73"/>
      <c r="V43" s="306"/>
      <c r="W43" s="306"/>
      <c r="AD43" s="76" t="str">
        <f>IF($P43="","0",VLOOKUP($P43,登録データ!$U$4:$V$19,2,FALSE))</f>
        <v>0</v>
      </c>
      <c r="AE43" s="76" t="str">
        <f t="shared" si="4"/>
        <v>00</v>
      </c>
      <c r="AF43" s="76" t="str">
        <f t="shared" si="5"/>
        <v/>
      </c>
      <c r="AG43" s="76" t="str">
        <f t="shared" si="0"/>
        <v>000000</v>
      </c>
      <c r="AH43" s="76" t="str">
        <f t="shared" si="1"/>
        <v/>
      </c>
      <c r="AI43" s="76" t="str">
        <f t="shared" si="6"/>
        <v/>
      </c>
      <c r="AJ43" s="320"/>
      <c r="AK43" s="320"/>
      <c r="BH43" s="76"/>
      <c r="BI43" s="76"/>
      <c r="BJ43" s="76"/>
      <c r="BK43" s="76"/>
    </row>
    <row r="44" spans="2:63" ht="19.5" customHeight="1" thickBot="1">
      <c r="B44" s="210"/>
      <c r="C44" s="166"/>
      <c r="D44" s="172"/>
      <c r="E44" s="176"/>
      <c r="F44" s="173"/>
      <c r="G44" s="216"/>
      <c r="H44" s="217"/>
      <c r="I44" s="218"/>
      <c r="J44" s="172"/>
      <c r="K44" s="173"/>
      <c r="L44" s="172"/>
      <c r="M44" s="176"/>
      <c r="N44" s="173"/>
      <c r="O44" s="9" t="s">
        <v>188</v>
      </c>
      <c r="P44" s="114"/>
      <c r="Q44" s="30"/>
      <c r="R44" s="9" t="str">
        <f t="shared" si="2"/>
        <v/>
      </c>
      <c r="S44" s="30"/>
      <c r="T44" s="9" t="str">
        <f t="shared" si="3"/>
        <v/>
      </c>
      <c r="U44" s="82"/>
      <c r="V44" s="306"/>
      <c r="W44" s="306"/>
      <c r="AD44" s="76" t="str">
        <f>IF($P44="","0",VLOOKUP($P44,登録データ!$U$4:$V$19,2,FALSE))</f>
        <v>0</v>
      </c>
      <c r="AE44" s="76" t="str">
        <f t="shared" si="4"/>
        <v>00</v>
      </c>
      <c r="AF44" s="76" t="str">
        <f t="shared" si="5"/>
        <v/>
      </c>
      <c r="AG44" s="76" t="str">
        <f t="shared" si="0"/>
        <v>000000</v>
      </c>
      <c r="AH44" s="76" t="str">
        <f t="shared" si="1"/>
        <v/>
      </c>
      <c r="AI44" s="76" t="str">
        <f t="shared" si="6"/>
        <v/>
      </c>
      <c r="AJ44" s="320"/>
      <c r="AK44" s="320"/>
      <c r="BH44" s="76"/>
      <c r="BI44" s="76"/>
      <c r="BJ44" s="76"/>
      <c r="BK44" s="76"/>
    </row>
    <row r="45" spans="2:63" ht="19.5" customHeight="1" thickTop="1">
      <c r="B45" s="125">
        <v>9</v>
      </c>
      <c r="C45" s="164"/>
      <c r="D45" s="168"/>
      <c r="E45" s="174"/>
      <c r="F45" s="169"/>
      <c r="G45" s="168"/>
      <c r="H45" s="174"/>
      <c r="I45" s="169"/>
      <c r="J45" s="168"/>
      <c r="K45" s="169"/>
      <c r="L45" s="168"/>
      <c r="M45" s="174"/>
      <c r="N45" s="169"/>
      <c r="O45" s="48" t="s">
        <v>153</v>
      </c>
      <c r="P45" s="113"/>
      <c r="Q45" s="32"/>
      <c r="R45" s="17" t="str">
        <f t="shared" si="2"/>
        <v/>
      </c>
      <c r="S45" s="32"/>
      <c r="T45" s="17" t="str">
        <f t="shared" si="3"/>
        <v/>
      </c>
      <c r="U45" s="102"/>
      <c r="V45" s="305"/>
      <c r="W45" s="305"/>
      <c r="AD45" s="76" t="str">
        <f>IF($P45="","0",VLOOKUP($P45,登録データ!$U$4:$V$19,2,FALSE))</f>
        <v>0</v>
      </c>
      <c r="AE45" s="76" t="str">
        <f t="shared" si="4"/>
        <v>00</v>
      </c>
      <c r="AF45" s="76" t="str">
        <f t="shared" si="5"/>
        <v/>
      </c>
      <c r="AG45" s="76" t="str">
        <f t="shared" si="0"/>
        <v>000000</v>
      </c>
      <c r="AH45" s="76" t="str">
        <f t="shared" si="1"/>
        <v/>
      </c>
      <c r="AI45" s="76" t="str">
        <f t="shared" si="6"/>
        <v/>
      </c>
      <c r="AJ45" s="320" t="str">
        <f>IF($C45="","",IF($C45="@",0,IF(COUNTIF($C$21:$C$620,$C45)=1,0,1)))</f>
        <v/>
      </c>
      <c r="AK45" s="320" t="str">
        <f>IF($L45="","",IF(OR($L45="東京都",$L45="北海道",$L45="大阪府",$L45="京都府",RIGHT($L45,1)="県"),0,1))</f>
        <v/>
      </c>
      <c r="AO45" s="76" t="str">
        <f>IF(AP45="","",RANK(AP45,$AP$21:$AP$600,1))</f>
        <v/>
      </c>
      <c r="AP45" s="76" t="str">
        <f>IF(V45="","",C45)</f>
        <v/>
      </c>
      <c r="AQ45" s="1" t="str">
        <f>IF(AR45="","",RANK(AR45,$AR$21:$AR$600,1))</f>
        <v/>
      </c>
      <c r="AR45" s="76" t="str">
        <f>IF(W45="","",C45)</f>
        <v/>
      </c>
      <c r="BH45" s="76" t="str">
        <f t="shared" ref="BH45" si="35">IF(C45="","",G47)</f>
        <v/>
      </c>
      <c r="BI45" s="76" t="str">
        <f t="shared" ref="BI45" si="36">RIGHT(C45,3)</f>
        <v/>
      </c>
      <c r="BJ45" s="76" t="str">
        <f t="shared" ref="BJ45" si="37">IF(C45="","",RIGHT("00"&amp;BI45,3))</f>
        <v/>
      </c>
      <c r="BK45" s="76" t="str">
        <f t="shared" ref="BK45" si="38">CONCATENATE(BH45,BJ45)</f>
        <v/>
      </c>
    </row>
    <row r="46" spans="2:63" ht="18.75" customHeight="1">
      <c r="B46" s="125"/>
      <c r="C46" s="165"/>
      <c r="D46" s="170"/>
      <c r="E46" s="175"/>
      <c r="F46" s="171"/>
      <c r="G46" s="213"/>
      <c r="H46" s="214"/>
      <c r="I46" s="215"/>
      <c r="J46" s="170"/>
      <c r="K46" s="171"/>
      <c r="L46" s="170"/>
      <c r="M46" s="175"/>
      <c r="N46" s="171"/>
      <c r="O46" s="48" t="s">
        <v>154</v>
      </c>
      <c r="P46" s="27"/>
      <c r="Q46" s="45"/>
      <c r="R46" s="48" t="str">
        <f t="shared" si="2"/>
        <v/>
      </c>
      <c r="S46" s="45"/>
      <c r="T46" s="48" t="str">
        <f t="shared" si="3"/>
        <v/>
      </c>
      <c r="U46" s="73"/>
      <c r="V46" s="306"/>
      <c r="W46" s="306"/>
      <c r="AD46" s="76" t="str">
        <f>IF($P46="","0",VLOOKUP($P46,登録データ!$U$4:$V$19,2,FALSE))</f>
        <v>0</v>
      </c>
      <c r="AE46" s="76" t="str">
        <f t="shared" si="4"/>
        <v>00</v>
      </c>
      <c r="AF46" s="76" t="str">
        <f t="shared" si="5"/>
        <v/>
      </c>
      <c r="AG46" s="76" t="str">
        <f t="shared" si="0"/>
        <v>000000</v>
      </c>
      <c r="AH46" s="76" t="str">
        <f t="shared" si="1"/>
        <v/>
      </c>
      <c r="AI46" s="76" t="str">
        <f t="shared" si="6"/>
        <v/>
      </c>
      <c r="AJ46" s="320"/>
      <c r="AK46" s="320"/>
      <c r="BH46" s="76"/>
      <c r="BI46" s="76"/>
      <c r="BJ46" s="76"/>
      <c r="BK46" s="76"/>
    </row>
    <row r="47" spans="2:63" ht="19.5" customHeight="1" thickBot="1">
      <c r="B47" s="210"/>
      <c r="C47" s="166"/>
      <c r="D47" s="172"/>
      <c r="E47" s="176"/>
      <c r="F47" s="173"/>
      <c r="G47" s="216"/>
      <c r="H47" s="217"/>
      <c r="I47" s="218"/>
      <c r="J47" s="172"/>
      <c r="K47" s="173"/>
      <c r="L47" s="172"/>
      <c r="M47" s="176"/>
      <c r="N47" s="173"/>
      <c r="O47" s="9" t="s">
        <v>188</v>
      </c>
      <c r="P47" s="114"/>
      <c r="Q47" s="30"/>
      <c r="R47" s="9" t="str">
        <f t="shared" si="2"/>
        <v/>
      </c>
      <c r="S47" s="30"/>
      <c r="T47" s="9" t="str">
        <f t="shared" si="3"/>
        <v/>
      </c>
      <c r="U47" s="82"/>
      <c r="V47" s="306"/>
      <c r="W47" s="306"/>
      <c r="AD47" s="76" t="str">
        <f>IF($P47="","0",VLOOKUP($P47,登録データ!$U$4:$V$19,2,FALSE))</f>
        <v>0</v>
      </c>
      <c r="AE47" s="76" t="str">
        <f t="shared" si="4"/>
        <v>00</v>
      </c>
      <c r="AF47" s="76" t="str">
        <f t="shared" si="5"/>
        <v/>
      </c>
      <c r="AG47" s="76" t="str">
        <f t="shared" si="0"/>
        <v>000000</v>
      </c>
      <c r="AH47" s="76" t="str">
        <f t="shared" si="1"/>
        <v/>
      </c>
      <c r="AI47" s="76" t="str">
        <f t="shared" si="6"/>
        <v/>
      </c>
      <c r="AJ47" s="320"/>
      <c r="AK47" s="320"/>
      <c r="BH47" s="76"/>
      <c r="BI47" s="76"/>
      <c r="BJ47" s="76"/>
      <c r="BK47" s="76"/>
    </row>
    <row r="48" spans="2:63" ht="19.5" customHeight="1" thickTop="1">
      <c r="B48" s="125">
        <v>10</v>
      </c>
      <c r="C48" s="164"/>
      <c r="D48" s="168"/>
      <c r="E48" s="174"/>
      <c r="F48" s="169"/>
      <c r="G48" s="168"/>
      <c r="H48" s="174"/>
      <c r="I48" s="169"/>
      <c r="J48" s="168"/>
      <c r="K48" s="169"/>
      <c r="L48" s="168"/>
      <c r="M48" s="174"/>
      <c r="N48" s="169"/>
      <c r="O48" s="48" t="s">
        <v>153</v>
      </c>
      <c r="P48" s="113"/>
      <c r="Q48" s="32"/>
      <c r="R48" s="17" t="str">
        <f t="shared" si="2"/>
        <v/>
      </c>
      <c r="S48" s="32"/>
      <c r="T48" s="17" t="str">
        <f t="shared" si="3"/>
        <v/>
      </c>
      <c r="U48" s="102"/>
      <c r="V48" s="305"/>
      <c r="W48" s="305"/>
      <c r="AD48" s="76" t="str">
        <f>IF($P48="","0",VLOOKUP($P48,登録データ!$U$4:$V$19,2,FALSE))</f>
        <v>0</v>
      </c>
      <c r="AE48" s="76" t="str">
        <f t="shared" si="4"/>
        <v>00</v>
      </c>
      <c r="AF48" s="76" t="str">
        <f t="shared" si="5"/>
        <v/>
      </c>
      <c r="AG48" s="76" t="str">
        <f t="shared" si="0"/>
        <v>000000</v>
      </c>
      <c r="AH48" s="76" t="str">
        <f t="shared" si="1"/>
        <v/>
      </c>
      <c r="AI48" s="76" t="str">
        <f t="shared" si="6"/>
        <v/>
      </c>
      <c r="AJ48" s="320" t="str">
        <f>IF($C48="","",IF($C48="@",0,IF(COUNTIF($C$21:$C$620,$C48)=1,0,1)))</f>
        <v/>
      </c>
      <c r="AK48" s="320" t="str">
        <f>IF($L48="","",IF(OR($L48="東京都",$L48="北海道",$L48="大阪府",$L48="京都府",RIGHT($L48,1)="県"),0,1))</f>
        <v/>
      </c>
      <c r="AO48" s="76" t="str">
        <f>IF(AP48="","",RANK(AP48,$AP$21:$AP$600,1))</f>
        <v/>
      </c>
      <c r="AP48" s="76" t="str">
        <f>IF(V48="","",C48)</f>
        <v/>
      </c>
      <c r="AQ48" s="1" t="str">
        <f>IF(AR48="","",RANK(AR48,$AR$21:$AR$600,1))</f>
        <v/>
      </c>
      <c r="AR48" s="76" t="str">
        <f>IF(W48="","",C48)</f>
        <v/>
      </c>
      <c r="BH48" s="76" t="str">
        <f t="shared" ref="BH48" si="39">IF(C48="","",G50)</f>
        <v/>
      </c>
      <c r="BI48" s="76" t="str">
        <f t="shared" ref="BI48" si="40">RIGHT(C48,3)</f>
        <v/>
      </c>
      <c r="BJ48" s="76" t="str">
        <f t="shared" ref="BJ48" si="41">IF(C48="","",RIGHT("00"&amp;BI48,3))</f>
        <v/>
      </c>
      <c r="BK48" s="76" t="str">
        <f t="shared" ref="BK48" si="42">CONCATENATE(BH48,BJ48)</f>
        <v/>
      </c>
    </row>
    <row r="49" spans="2:63" ht="18.75" customHeight="1">
      <c r="B49" s="125"/>
      <c r="C49" s="165"/>
      <c r="D49" s="170"/>
      <c r="E49" s="175"/>
      <c r="F49" s="171"/>
      <c r="G49" s="213"/>
      <c r="H49" s="214"/>
      <c r="I49" s="215"/>
      <c r="J49" s="170"/>
      <c r="K49" s="171"/>
      <c r="L49" s="170"/>
      <c r="M49" s="175"/>
      <c r="N49" s="171"/>
      <c r="O49" s="48" t="s">
        <v>154</v>
      </c>
      <c r="P49" s="27"/>
      <c r="Q49" s="45"/>
      <c r="R49" s="48" t="str">
        <f t="shared" si="2"/>
        <v/>
      </c>
      <c r="S49" s="45"/>
      <c r="T49" s="48" t="str">
        <f t="shared" si="3"/>
        <v/>
      </c>
      <c r="U49" s="73"/>
      <c r="V49" s="306"/>
      <c r="W49" s="306"/>
      <c r="AD49" s="76" t="str">
        <f>IF($P49="","0",VLOOKUP($P49,登録データ!$U$4:$V$19,2,FALSE))</f>
        <v>0</v>
      </c>
      <c r="AE49" s="76" t="str">
        <f t="shared" si="4"/>
        <v>00</v>
      </c>
      <c r="AF49" s="76" t="str">
        <f t="shared" si="5"/>
        <v/>
      </c>
      <c r="AG49" s="76" t="str">
        <f t="shared" si="0"/>
        <v>000000</v>
      </c>
      <c r="AH49" s="76" t="str">
        <f t="shared" si="1"/>
        <v/>
      </c>
      <c r="AI49" s="76" t="str">
        <f t="shared" si="6"/>
        <v/>
      </c>
      <c r="AJ49" s="320"/>
      <c r="AK49" s="320"/>
      <c r="BH49" s="76"/>
      <c r="BI49" s="76"/>
      <c r="BJ49" s="76"/>
      <c r="BK49" s="76"/>
    </row>
    <row r="50" spans="2:63" ht="19.5" customHeight="1" thickBot="1">
      <c r="B50" s="210"/>
      <c r="C50" s="166"/>
      <c r="D50" s="172"/>
      <c r="E50" s="176"/>
      <c r="F50" s="173"/>
      <c r="G50" s="216"/>
      <c r="H50" s="217"/>
      <c r="I50" s="218"/>
      <c r="J50" s="172"/>
      <c r="K50" s="173"/>
      <c r="L50" s="172"/>
      <c r="M50" s="176"/>
      <c r="N50" s="173"/>
      <c r="O50" s="9" t="s">
        <v>188</v>
      </c>
      <c r="P50" s="114"/>
      <c r="Q50" s="30"/>
      <c r="R50" s="9" t="str">
        <f t="shared" si="2"/>
        <v/>
      </c>
      <c r="S50" s="30"/>
      <c r="T50" s="9" t="str">
        <f t="shared" si="3"/>
        <v/>
      </c>
      <c r="U50" s="82"/>
      <c r="V50" s="306"/>
      <c r="W50" s="306"/>
      <c r="AD50" s="76" t="str">
        <f>IF($P50="","0",VLOOKUP($P50,登録データ!$U$4:$V$19,2,FALSE))</f>
        <v>0</v>
      </c>
      <c r="AE50" s="76" t="str">
        <f t="shared" si="4"/>
        <v>00</v>
      </c>
      <c r="AF50" s="76" t="str">
        <f t="shared" si="5"/>
        <v/>
      </c>
      <c r="AG50" s="76" t="str">
        <f t="shared" si="0"/>
        <v>000000</v>
      </c>
      <c r="AH50" s="76" t="str">
        <f t="shared" si="1"/>
        <v/>
      </c>
      <c r="AI50" s="76" t="str">
        <f t="shared" si="6"/>
        <v/>
      </c>
      <c r="AJ50" s="320"/>
      <c r="AK50" s="320"/>
      <c r="BH50" s="76"/>
      <c r="BI50" s="76"/>
      <c r="BJ50" s="76"/>
      <c r="BK50" s="76"/>
    </row>
    <row r="51" spans="2:63" ht="19.5" customHeight="1" thickTop="1">
      <c r="B51" s="125">
        <v>11</v>
      </c>
      <c r="C51" s="164"/>
      <c r="D51" s="168"/>
      <c r="E51" s="174"/>
      <c r="F51" s="169"/>
      <c r="G51" s="168"/>
      <c r="H51" s="174"/>
      <c r="I51" s="169"/>
      <c r="J51" s="168"/>
      <c r="K51" s="169"/>
      <c r="L51" s="168"/>
      <c r="M51" s="174"/>
      <c r="N51" s="169"/>
      <c r="O51" s="48" t="s">
        <v>153</v>
      </c>
      <c r="P51" s="113"/>
      <c r="Q51" s="32"/>
      <c r="R51" s="17" t="str">
        <f t="shared" si="2"/>
        <v/>
      </c>
      <c r="S51" s="32"/>
      <c r="T51" s="17" t="str">
        <f t="shared" si="3"/>
        <v/>
      </c>
      <c r="U51" s="102"/>
      <c r="V51" s="305"/>
      <c r="W51" s="305"/>
      <c r="AD51" s="76" t="str">
        <f>IF($P51="","0",VLOOKUP($P51,登録データ!$U$4:$V$19,2,FALSE))</f>
        <v>0</v>
      </c>
      <c r="AE51" s="76" t="str">
        <f t="shared" si="4"/>
        <v>00</v>
      </c>
      <c r="AF51" s="76" t="str">
        <f t="shared" si="5"/>
        <v/>
      </c>
      <c r="AG51" s="76" t="str">
        <f t="shared" si="0"/>
        <v>000000</v>
      </c>
      <c r="AH51" s="76" t="str">
        <f t="shared" si="1"/>
        <v/>
      </c>
      <c r="AI51" s="76" t="str">
        <f t="shared" si="6"/>
        <v/>
      </c>
      <c r="AJ51" s="320" t="str">
        <f>IF($C51="","",IF($C51="@",0,IF(COUNTIF($C$21:$C$620,$C51)=1,0,1)))</f>
        <v/>
      </c>
      <c r="AK51" s="320" t="str">
        <f>IF($L51="","",IF(OR($L51="東京都",$L51="北海道",$L51="大阪府",$L51="京都府",RIGHT($L51,1)="県"),0,1))</f>
        <v/>
      </c>
      <c r="AO51" s="76" t="str">
        <f>IF(AP51="","",RANK(AP51,$AP$21:$AP$600,1))</f>
        <v/>
      </c>
      <c r="AP51" s="76" t="str">
        <f>IF(V51="","",C51)</f>
        <v/>
      </c>
      <c r="AQ51" s="1" t="str">
        <f>IF(AR51="","",RANK(AR51,$AR$21:$AR$600,1))</f>
        <v/>
      </c>
      <c r="AR51" s="76" t="str">
        <f>IF(W51="","",C51)</f>
        <v/>
      </c>
      <c r="BH51" s="76" t="str">
        <f t="shared" ref="BH51" si="43">IF(C51="","",G53)</f>
        <v/>
      </c>
      <c r="BI51" s="76" t="str">
        <f t="shared" ref="BI51" si="44">RIGHT(C51,3)</f>
        <v/>
      </c>
      <c r="BJ51" s="76" t="str">
        <f t="shared" ref="BJ51" si="45">IF(C51="","",RIGHT("00"&amp;BI51,3))</f>
        <v/>
      </c>
      <c r="BK51" s="76" t="str">
        <f t="shared" ref="BK51" si="46">CONCATENATE(BH51,BJ51)</f>
        <v/>
      </c>
    </row>
    <row r="52" spans="2:63" ht="18.75" customHeight="1">
      <c r="B52" s="125"/>
      <c r="C52" s="165"/>
      <c r="D52" s="170"/>
      <c r="E52" s="175"/>
      <c r="F52" s="171"/>
      <c r="G52" s="213"/>
      <c r="H52" s="214"/>
      <c r="I52" s="215"/>
      <c r="J52" s="170"/>
      <c r="K52" s="171"/>
      <c r="L52" s="170"/>
      <c r="M52" s="175"/>
      <c r="N52" s="171"/>
      <c r="O52" s="48" t="s">
        <v>154</v>
      </c>
      <c r="P52" s="27"/>
      <c r="Q52" s="45"/>
      <c r="R52" s="48" t="str">
        <f t="shared" si="2"/>
        <v/>
      </c>
      <c r="S52" s="45"/>
      <c r="T52" s="48" t="str">
        <f t="shared" si="3"/>
        <v/>
      </c>
      <c r="U52" s="73"/>
      <c r="V52" s="306"/>
      <c r="W52" s="306"/>
      <c r="AD52" s="76" t="str">
        <f>IF($P52="","0",VLOOKUP($P52,登録データ!$U$4:$V$19,2,FALSE))</f>
        <v>0</v>
      </c>
      <c r="AE52" s="76" t="str">
        <f t="shared" si="4"/>
        <v>00</v>
      </c>
      <c r="AF52" s="76" t="str">
        <f t="shared" si="5"/>
        <v/>
      </c>
      <c r="AG52" s="76" t="str">
        <f t="shared" si="0"/>
        <v>000000</v>
      </c>
      <c r="AH52" s="76" t="str">
        <f t="shared" si="1"/>
        <v/>
      </c>
      <c r="AI52" s="76" t="str">
        <f t="shared" si="6"/>
        <v/>
      </c>
      <c r="AJ52" s="320"/>
      <c r="AK52" s="320"/>
      <c r="BH52" s="76"/>
      <c r="BI52" s="76"/>
      <c r="BJ52" s="76"/>
      <c r="BK52" s="76"/>
    </row>
    <row r="53" spans="2:63" ht="19.5" customHeight="1" thickBot="1">
      <c r="B53" s="210"/>
      <c r="C53" s="166"/>
      <c r="D53" s="172"/>
      <c r="E53" s="176"/>
      <c r="F53" s="173"/>
      <c r="G53" s="216"/>
      <c r="H53" s="217"/>
      <c r="I53" s="218"/>
      <c r="J53" s="172"/>
      <c r="K53" s="173"/>
      <c r="L53" s="172"/>
      <c r="M53" s="176"/>
      <c r="N53" s="173"/>
      <c r="O53" s="9" t="s">
        <v>188</v>
      </c>
      <c r="P53" s="114"/>
      <c r="Q53" s="30"/>
      <c r="R53" s="9" t="str">
        <f t="shared" si="2"/>
        <v/>
      </c>
      <c r="S53" s="30"/>
      <c r="T53" s="9" t="str">
        <f t="shared" si="3"/>
        <v/>
      </c>
      <c r="U53" s="82"/>
      <c r="V53" s="306"/>
      <c r="W53" s="306"/>
      <c r="AD53" s="76" t="str">
        <f>IF($P53="","0",VLOOKUP($P53,登録データ!$U$4:$V$19,2,FALSE))</f>
        <v>0</v>
      </c>
      <c r="AE53" s="76" t="str">
        <f t="shared" si="4"/>
        <v>00</v>
      </c>
      <c r="AF53" s="76" t="str">
        <f t="shared" si="5"/>
        <v/>
      </c>
      <c r="AG53" s="76" t="str">
        <f t="shared" si="0"/>
        <v>000000</v>
      </c>
      <c r="AH53" s="76" t="str">
        <f t="shared" si="1"/>
        <v/>
      </c>
      <c r="AI53" s="76" t="str">
        <f t="shared" si="6"/>
        <v/>
      </c>
      <c r="AJ53" s="320"/>
      <c r="AK53" s="320"/>
      <c r="BH53" s="76"/>
      <c r="BI53" s="76"/>
      <c r="BJ53" s="76"/>
      <c r="BK53" s="76"/>
    </row>
    <row r="54" spans="2:63" ht="19.5" customHeight="1" thickTop="1">
      <c r="B54" s="125">
        <v>12</v>
      </c>
      <c r="C54" s="164"/>
      <c r="D54" s="168"/>
      <c r="E54" s="174"/>
      <c r="F54" s="169"/>
      <c r="G54" s="168"/>
      <c r="H54" s="174"/>
      <c r="I54" s="169"/>
      <c r="J54" s="168"/>
      <c r="K54" s="169"/>
      <c r="L54" s="168"/>
      <c r="M54" s="174"/>
      <c r="N54" s="169"/>
      <c r="O54" s="48" t="s">
        <v>153</v>
      </c>
      <c r="P54" s="113"/>
      <c r="Q54" s="32"/>
      <c r="R54" s="17" t="str">
        <f t="shared" si="2"/>
        <v/>
      </c>
      <c r="S54" s="32"/>
      <c r="T54" s="17" t="str">
        <f t="shared" si="3"/>
        <v/>
      </c>
      <c r="U54" s="102"/>
      <c r="V54" s="305"/>
      <c r="W54" s="305"/>
      <c r="AD54" s="76" t="str">
        <f>IF($P54="","0",VLOOKUP($P54,登録データ!$U$4:$V$19,2,FALSE))</f>
        <v>0</v>
      </c>
      <c r="AE54" s="76" t="str">
        <f t="shared" si="4"/>
        <v>00</v>
      </c>
      <c r="AF54" s="76" t="str">
        <f t="shared" si="5"/>
        <v/>
      </c>
      <c r="AG54" s="76" t="str">
        <f t="shared" si="0"/>
        <v>000000</v>
      </c>
      <c r="AH54" s="76" t="str">
        <f t="shared" si="1"/>
        <v/>
      </c>
      <c r="AI54" s="76" t="str">
        <f t="shared" si="6"/>
        <v/>
      </c>
      <c r="AJ54" s="320" t="str">
        <f>IF($C54="","",IF($C54="@",0,IF(COUNTIF($C$21:$C$620,$C54)=1,0,1)))</f>
        <v/>
      </c>
      <c r="AK54" s="320" t="str">
        <f>IF($L54="","",IF(OR($L54="東京都",$L54="北海道",$L54="大阪府",$L54="京都府",RIGHT($L54,1)="県"),0,1))</f>
        <v/>
      </c>
      <c r="AO54" s="76" t="str">
        <f>IF(AP54="","",RANK(AP54,$AP$21:$AP$600,1))</f>
        <v/>
      </c>
      <c r="AP54" s="76" t="str">
        <f>IF(V54="","",C54)</f>
        <v/>
      </c>
      <c r="AQ54" s="1" t="str">
        <f>IF(AR54="","",RANK(AR54,$AR$21:$AR$600,1))</f>
        <v/>
      </c>
      <c r="AR54" s="76" t="str">
        <f>IF(W54="","",C54)</f>
        <v/>
      </c>
      <c r="BH54" s="76" t="str">
        <f t="shared" ref="BH54" si="47">IF(C54="","",G56)</f>
        <v/>
      </c>
      <c r="BI54" s="76" t="str">
        <f t="shared" ref="BI54" si="48">RIGHT(C54,3)</f>
        <v/>
      </c>
      <c r="BJ54" s="76" t="str">
        <f t="shared" ref="BJ54" si="49">IF(C54="","",RIGHT("00"&amp;BI54,3))</f>
        <v/>
      </c>
      <c r="BK54" s="76" t="str">
        <f t="shared" ref="BK54" si="50">CONCATENATE(BH54,BJ54)</f>
        <v/>
      </c>
    </row>
    <row r="55" spans="2:63" ht="18.75" customHeight="1">
      <c r="B55" s="125"/>
      <c r="C55" s="165"/>
      <c r="D55" s="170"/>
      <c r="E55" s="175"/>
      <c r="F55" s="171"/>
      <c r="G55" s="213"/>
      <c r="H55" s="214"/>
      <c r="I55" s="215"/>
      <c r="J55" s="170"/>
      <c r="K55" s="171"/>
      <c r="L55" s="170"/>
      <c r="M55" s="175"/>
      <c r="N55" s="171"/>
      <c r="O55" s="48" t="s">
        <v>154</v>
      </c>
      <c r="P55" s="27"/>
      <c r="Q55" s="45"/>
      <c r="R55" s="48" t="str">
        <f t="shared" si="2"/>
        <v/>
      </c>
      <c r="S55" s="45"/>
      <c r="T55" s="48" t="str">
        <f t="shared" si="3"/>
        <v/>
      </c>
      <c r="U55" s="73"/>
      <c r="V55" s="306"/>
      <c r="W55" s="306"/>
      <c r="AD55" s="76" t="str">
        <f>IF($P55="","0",VLOOKUP($P55,登録データ!$U$4:$V$19,2,FALSE))</f>
        <v>0</v>
      </c>
      <c r="AE55" s="76" t="str">
        <f t="shared" si="4"/>
        <v>00</v>
      </c>
      <c r="AF55" s="76" t="str">
        <f t="shared" si="5"/>
        <v/>
      </c>
      <c r="AG55" s="76" t="str">
        <f t="shared" si="0"/>
        <v>000000</v>
      </c>
      <c r="AH55" s="76" t="str">
        <f t="shared" si="1"/>
        <v/>
      </c>
      <c r="AI55" s="76" t="str">
        <f t="shared" si="6"/>
        <v/>
      </c>
      <c r="AJ55" s="320"/>
      <c r="AK55" s="320"/>
      <c r="BH55" s="76"/>
      <c r="BI55" s="76"/>
      <c r="BJ55" s="76"/>
      <c r="BK55" s="76"/>
    </row>
    <row r="56" spans="2:63" ht="19.5" customHeight="1" thickBot="1">
      <c r="B56" s="210"/>
      <c r="C56" s="166"/>
      <c r="D56" s="172"/>
      <c r="E56" s="176"/>
      <c r="F56" s="173"/>
      <c r="G56" s="216"/>
      <c r="H56" s="217"/>
      <c r="I56" s="218"/>
      <c r="J56" s="172"/>
      <c r="K56" s="173"/>
      <c r="L56" s="172"/>
      <c r="M56" s="176"/>
      <c r="N56" s="173"/>
      <c r="O56" s="9" t="s">
        <v>188</v>
      </c>
      <c r="P56" s="114"/>
      <c r="Q56" s="30"/>
      <c r="R56" s="9" t="str">
        <f t="shared" si="2"/>
        <v/>
      </c>
      <c r="S56" s="30"/>
      <c r="T56" s="9" t="str">
        <f t="shared" si="3"/>
        <v/>
      </c>
      <c r="U56" s="82"/>
      <c r="V56" s="306"/>
      <c r="W56" s="306"/>
      <c r="AD56" s="76" t="str">
        <f>IF($P56="","0",VLOOKUP($P56,登録データ!$U$4:$V$19,2,FALSE))</f>
        <v>0</v>
      </c>
      <c r="AE56" s="76" t="str">
        <f t="shared" si="4"/>
        <v>00</v>
      </c>
      <c r="AF56" s="76" t="str">
        <f t="shared" si="5"/>
        <v/>
      </c>
      <c r="AG56" s="76" t="str">
        <f t="shared" si="0"/>
        <v>000000</v>
      </c>
      <c r="AH56" s="76" t="str">
        <f t="shared" si="1"/>
        <v/>
      </c>
      <c r="AI56" s="76" t="str">
        <f t="shared" si="6"/>
        <v/>
      </c>
      <c r="AJ56" s="320"/>
      <c r="AK56" s="320"/>
      <c r="BH56" s="76"/>
      <c r="BI56" s="76"/>
      <c r="BJ56" s="76"/>
      <c r="BK56" s="76"/>
    </row>
    <row r="57" spans="2:63" ht="19.5" customHeight="1" thickTop="1">
      <c r="B57" s="125">
        <v>13</v>
      </c>
      <c r="C57" s="164"/>
      <c r="D57" s="168"/>
      <c r="E57" s="174"/>
      <c r="F57" s="169"/>
      <c r="G57" s="168"/>
      <c r="H57" s="174"/>
      <c r="I57" s="169"/>
      <c r="J57" s="168"/>
      <c r="K57" s="169"/>
      <c r="L57" s="168"/>
      <c r="M57" s="174"/>
      <c r="N57" s="169"/>
      <c r="O57" s="48" t="s">
        <v>153</v>
      </c>
      <c r="P57" s="113"/>
      <c r="Q57" s="32"/>
      <c r="R57" s="17" t="str">
        <f t="shared" si="2"/>
        <v/>
      </c>
      <c r="S57" s="32"/>
      <c r="T57" s="17" t="str">
        <f t="shared" si="3"/>
        <v/>
      </c>
      <c r="U57" s="102"/>
      <c r="V57" s="305"/>
      <c r="W57" s="305"/>
      <c r="AD57" s="76" t="str">
        <f>IF($P57="","0",VLOOKUP($P57,登録データ!$U$4:$V$19,2,FALSE))</f>
        <v>0</v>
      </c>
      <c r="AE57" s="76" t="str">
        <f t="shared" si="4"/>
        <v>00</v>
      </c>
      <c r="AF57" s="76" t="str">
        <f t="shared" si="5"/>
        <v/>
      </c>
      <c r="AG57" s="76" t="str">
        <f t="shared" si="0"/>
        <v>000000</v>
      </c>
      <c r="AH57" s="76" t="str">
        <f t="shared" si="1"/>
        <v/>
      </c>
      <c r="AI57" s="76" t="str">
        <f t="shared" si="6"/>
        <v/>
      </c>
      <c r="AJ57" s="320" t="str">
        <f>IF($C57="","",IF($C57="@",0,IF(COUNTIF($C$21:$C$620,$C57)=1,0,1)))</f>
        <v/>
      </c>
      <c r="AK57" s="320" t="str">
        <f>IF($L57="","",IF(OR($L57="東京都",$L57="北海道",$L57="大阪府",$L57="京都府",RIGHT($L57,1)="県"),0,1))</f>
        <v/>
      </c>
      <c r="AO57" s="76" t="str">
        <f>IF(AP57="","",RANK(AP57,$AP$21:$AP$600,1))</f>
        <v/>
      </c>
      <c r="AP57" s="76" t="str">
        <f>IF(V57="","",C57)</f>
        <v/>
      </c>
      <c r="AQ57" s="1" t="str">
        <f>IF(AR57="","",RANK(AR57,$AR$21:$AR$600,1))</f>
        <v/>
      </c>
      <c r="AR57" s="76" t="str">
        <f>IF(W57="","",C57)</f>
        <v/>
      </c>
      <c r="BH57" s="76" t="str">
        <f t="shared" ref="BH57" si="51">IF(C57="","",G59)</f>
        <v/>
      </c>
      <c r="BI57" s="76" t="str">
        <f t="shared" ref="BI57" si="52">RIGHT(C57,3)</f>
        <v/>
      </c>
      <c r="BJ57" s="76" t="str">
        <f t="shared" ref="BJ57" si="53">IF(C57="","",RIGHT("00"&amp;BI57,3))</f>
        <v/>
      </c>
      <c r="BK57" s="76" t="str">
        <f t="shared" ref="BK57" si="54">CONCATENATE(BH57,BJ57)</f>
        <v/>
      </c>
    </row>
    <row r="58" spans="2:63" ht="18.75" customHeight="1">
      <c r="B58" s="125"/>
      <c r="C58" s="165"/>
      <c r="D58" s="170"/>
      <c r="E58" s="175"/>
      <c r="F58" s="171"/>
      <c r="G58" s="213"/>
      <c r="H58" s="214"/>
      <c r="I58" s="215"/>
      <c r="J58" s="170"/>
      <c r="K58" s="171"/>
      <c r="L58" s="170"/>
      <c r="M58" s="175"/>
      <c r="N58" s="171"/>
      <c r="O58" s="48" t="s">
        <v>154</v>
      </c>
      <c r="P58" s="27"/>
      <c r="Q58" s="45"/>
      <c r="R58" s="48" t="str">
        <f t="shared" si="2"/>
        <v/>
      </c>
      <c r="S58" s="45"/>
      <c r="T58" s="48" t="str">
        <f t="shared" si="3"/>
        <v/>
      </c>
      <c r="U58" s="73"/>
      <c r="V58" s="306"/>
      <c r="W58" s="306"/>
      <c r="AD58" s="76" t="str">
        <f>IF($P58="","0",VLOOKUP($P58,登録データ!$U$4:$V$19,2,FALSE))</f>
        <v>0</v>
      </c>
      <c r="AE58" s="76" t="str">
        <f t="shared" si="4"/>
        <v>00</v>
      </c>
      <c r="AF58" s="76" t="str">
        <f t="shared" si="5"/>
        <v/>
      </c>
      <c r="AG58" s="76" t="str">
        <f t="shared" si="0"/>
        <v>000000</v>
      </c>
      <c r="AH58" s="76" t="str">
        <f t="shared" si="1"/>
        <v/>
      </c>
      <c r="AI58" s="76" t="str">
        <f t="shared" si="6"/>
        <v/>
      </c>
      <c r="AJ58" s="320"/>
      <c r="AK58" s="320"/>
      <c r="BH58" s="76"/>
      <c r="BI58" s="76"/>
      <c r="BJ58" s="76"/>
      <c r="BK58" s="76"/>
    </row>
    <row r="59" spans="2:63" ht="19.5" customHeight="1" thickBot="1">
      <c r="B59" s="210"/>
      <c r="C59" s="166"/>
      <c r="D59" s="172"/>
      <c r="E59" s="176"/>
      <c r="F59" s="173"/>
      <c r="G59" s="216"/>
      <c r="H59" s="217"/>
      <c r="I59" s="218"/>
      <c r="J59" s="172"/>
      <c r="K59" s="173"/>
      <c r="L59" s="172"/>
      <c r="M59" s="176"/>
      <c r="N59" s="173"/>
      <c r="O59" s="9" t="s">
        <v>188</v>
      </c>
      <c r="P59" s="114"/>
      <c r="Q59" s="30"/>
      <c r="R59" s="9" t="str">
        <f t="shared" si="2"/>
        <v/>
      </c>
      <c r="S59" s="30"/>
      <c r="T59" s="9" t="str">
        <f t="shared" si="3"/>
        <v/>
      </c>
      <c r="U59" s="82"/>
      <c r="V59" s="306"/>
      <c r="W59" s="306"/>
      <c r="AD59" s="76" t="str">
        <f>IF($P59="","0",VLOOKUP($P59,登録データ!$U$4:$V$19,2,FALSE))</f>
        <v>0</v>
      </c>
      <c r="AE59" s="76" t="str">
        <f t="shared" si="4"/>
        <v>00</v>
      </c>
      <c r="AF59" s="76" t="str">
        <f t="shared" si="5"/>
        <v/>
      </c>
      <c r="AG59" s="76" t="str">
        <f t="shared" si="0"/>
        <v>000000</v>
      </c>
      <c r="AH59" s="76" t="str">
        <f t="shared" si="1"/>
        <v/>
      </c>
      <c r="AI59" s="76" t="str">
        <f t="shared" si="6"/>
        <v/>
      </c>
      <c r="AJ59" s="320"/>
      <c r="AK59" s="320"/>
      <c r="BH59" s="76"/>
      <c r="BI59" s="76"/>
      <c r="BJ59" s="76"/>
      <c r="BK59" s="76"/>
    </row>
    <row r="60" spans="2:63" ht="19.5" customHeight="1" thickTop="1">
      <c r="B60" s="125">
        <v>14</v>
      </c>
      <c r="C60" s="164"/>
      <c r="D60" s="168"/>
      <c r="E60" s="174"/>
      <c r="F60" s="169"/>
      <c r="G60" s="168"/>
      <c r="H60" s="174"/>
      <c r="I60" s="169"/>
      <c r="J60" s="168"/>
      <c r="K60" s="169"/>
      <c r="L60" s="168"/>
      <c r="M60" s="174"/>
      <c r="N60" s="169"/>
      <c r="O60" s="48" t="s">
        <v>153</v>
      </c>
      <c r="P60" s="113"/>
      <c r="Q60" s="32"/>
      <c r="R60" s="17" t="str">
        <f t="shared" si="2"/>
        <v/>
      </c>
      <c r="S60" s="32"/>
      <c r="T60" s="17" t="str">
        <f t="shared" si="3"/>
        <v/>
      </c>
      <c r="U60" s="102"/>
      <c r="V60" s="305"/>
      <c r="W60" s="305"/>
      <c r="AD60" s="76" t="str">
        <f>IF($P60="","0",VLOOKUP($P60,登録データ!$U$4:$V$19,2,FALSE))</f>
        <v>0</v>
      </c>
      <c r="AE60" s="76" t="str">
        <f t="shared" si="4"/>
        <v>00</v>
      </c>
      <c r="AF60" s="76" t="str">
        <f t="shared" si="5"/>
        <v/>
      </c>
      <c r="AG60" s="76" t="str">
        <f t="shared" si="0"/>
        <v>000000</v>
      </c>
      <c r="AH60" s="76" t="str">
        <f t="shared" si="1"/>
        <v/>
      </c>
      <c r="AI60" s="76" t="str">
        <f t="shared" si="6"/>
        <v/>
      </c>
      <c r="AJ60" s="320" t="str">
        <f>IF($C60="","",IF($C60="@",0,IF(COUNTIF($C$21:$C$620,$C60)=1,0,1)))</f>
        <v/>
      </c>
      <c r="AK60" s="320" t="str">
        <f>IF($L60="","",IF(OR($L60="東京都",$L60="北海道",$L60="大阪府",$L60="京都府",RIGHT($L60,1)="県"),0,1))</f>
        <v/>
      </c>
      <c r="AO60" s="76" t="str">
        <f>IF(AP60="","",RANK(AP60,$AP$21:$AP$600,1))</f>
        <v/>
      </c>
      <c r="AP60" s="76" t="str">
        <f>IF(V60="","",C60)</f>
        <v/>
      </c>
      <c r="AQ60" s="1" t="str">
        <f>IF(AR60="","",RANK(AR60,$AR$21:$AR$600,1))</f>
        <v/>
      </c>
      <c r="AR60" s="76" t="str">
        <f>IF(W60="","",C60)</f>
        <v/>
      </c>
      <c r="BH60" s="76" t="str">
        <f t="shared" ref="BH60" si="55">IF(C60="","",G62)</f>
        <v/>
      </c>
      <c r="BI60" s="76" t="str">
        <f t="shared" ref="BI60" si="56">RIGHT(C60,3)</f>
        <v/>
      </c>
      <c r="BJ60" s="76" t="str">
        <f t="shared" ref="BJ60" si="57">IF(C60="","",RIGHT("00"&amp;BI60,3))</f>
        <v/>
      </c>
      <c r="BK60" s="76" t="str">
        <f t="shared" ref="BK60" si="58">CONCATENATE(BH60,BJ60)</f>
        <v/>
      </c>
    </row>
    <row r="61" spans="2:63" ht="18.75" customHeight="1">
      <c r="B61" s="125"/>
      <c r="C61" s="165"/>
      <c r="D61" s="170"/>
      <c r="E61" s="175"/>
      <c r="F61" s="171"/>
      <c r="G61" s="213"/>
      <c r="H61" s="214"/>
      <c r="I61" s="215"/>
      <c r="J61" s="170"/>
      <c r="K61" s="171"/>
      <c r="L61" s="170"/>
      <c r="M61" s="175"/>
      <c r="N61" s="171"/>
      <c r="O61" s="48" t="s">
        <v>154</v>
      </c>
      <c r="P61" s="27"/>
      <c r="Q61" s="45"/>
      <c r="R61" s="48" t="str">
        <f t="shared" si="2"/>
        <v/>
      </c>
      <c r="S61" s="45"/>
      <c r="T61" s="48" t="str">
        <f t="shared" si="3"/>
        <v/>
      </c>
      <c r="U61" s="73"/>
      <c r="V61" s="306"/>
      <c r="W61" s="306"/>
      <c r="AD61" s="76" t="str">
        <f>IF($P61="","0",VLOOKUP($P61,登録データ!$U$4:$V$19,2,FALSE))</f>
        <v>0</v>
      </c>
      <c r="AE61" s="76" t="str">
        <f t="shared" si="4"/>
        <v>00</v>
      </c>
      <c r="AF61" s="76" t="str">
        <f t="shared" si="5"/>
        <v/>
      </c>
      <c r="AG61" s="76" t="str">
        <f t="shared" si="0"/>
        <v>000000</v>
      </c>
      <c r="AH61" s="76" t="str">
        <f t="shared" si="1"/>
        <v/>
      </c>
      <c r="AI61" s="76" t="str">
        <f t="shared" si="6"/>
        <v/>
      </c>
      <c r="AJ61" s="320"/>
      <c r="AK61" s="320"/>
      <c r="BH61" s="76"/>
      <c r="BI61" s="76"/>
      <c r="BJ61" s="76"/>
      <c r="BK61" s="76"/>
    </row>
    <row r="62" spans="2:63" ht="19.5" customHeight="1" thickBot="1">
      <c r="B62" s="210"/>
      <c r="C62" s="166"/>
      <c r="D62" s="172"/>
      <c r="E62" s="176"/>
      <c r="F62" s="173"/>
      <c r="G62" s="216"/>
      <c r="H62" s="217"/>
      <c r="I62" s="218"/>
      <c r="J62" s="172"/>
      <c r="K62" s="173"/>
      <c r="L62" s="172"/>
      <c r="M62" s="176"/>
      <c r="N62" s="173"/>
      <c r="O62" s="9" t="s">
        <v>188</v>
      </c>
      <c r="P62" s="114"/>
      <c r="Q62" s="30"/>
      <c r="R62" s="9" t="str">
        <f t="shared" si="2"/>
        <v/>
      </c>
      <c r="S62" s="30"/>
      <c r="T62" s="9" t="str">
        <f t="shared" si="3"/>
        <v/>
      </c>
      <c r="U62" s="82"/>
      <c r="V62" s="306"/>
      <c r="W62" s="306"/>
      <c r="AD62" s="76" t="str">
        <f>IF($P62="","0",VLOOKUP($P62,登録データ!$U$4:$V$19,2,FALSE))</f>
        <v>0</v>
      </c>
      <c r="AE62" s="76" t="str">
        <f t="shared" si="4"/>
        <v>00</v>
      </c>
      <c r="AF62" s="76" t="str">
        <f t="shared" si="5"/>
        <v/>
      </c>
      <c r="AG62" s="76" t="str">
        <f t="shared" si="0"/>
        <v>000000</v>
      </c>
      <c r="AH62" s="76" t="str">
        <f t="shared" si="1"/>
        <v/>
      </c>
      <c r="AI62" s="76" t="str">
        <f t="shared" si="6"/>
        <v/>
      </c>
      <c r="AJ62" s="320"/>
      <c r="AK62" s="320"/>
      <c r="BH62" s="76"/>
      <c r="BI62" s="76"/>
      <c r="BJ62" s="76"/>
      <c r="BK62" s="76"/>
    </row>
    <row r="63" spans="2:63" ht="19.5" customHeight="1" thickTop="1">
      <c r="B63" s="125">
        <v>15</v>
      </c>
      <c r="C63" s="164"/>
      <c r="D63" s="168"/>
      <c r="E63" s="174"/>
      <c r="F63" s="169"/>
      <c r="G63" s="168"/>
      <c r="H63" s="174"/>
      <c r="I63" s="169"/>
      <c r="J63" s="168"/>
      <c r="K63" s="169"/>
      <c r="L63" s="168"/>
      <c r="M63" s="174"/>
      <c r="N63" s="169"/>
      <c r="O63" s="48" t="s">
        <v>153</v>
      </c>
      <c r="P63" s="113"/>
      <c r="Q63" s="32"/>
      <c r="R63" s="17" t="str">
        <f t="shared" si="2"/>
        <v/>
      </c>
      <c r="S63" s="32"/>
      <c r="T63" s="17" t="str">
        <f t="shared" si="3"/>
        <v/>
      </c>
      <c r="U63" s="102"/>
      <c r="V63" s="305"/>
      <c r="W63" s="305"/>
      <c r="AD63" s="76" t="str">
        <f>IF($P63="","0",VLOOKUP($P63,登録データ!$U$4:$V$19,2,FALSE))</f>
        <v>0</v>
      </c>
      <c r="AE63" s="76" t="str">
        <f t="shared" si="4"/>
        <v>00</v>
      </c>
      <c r="AF63" s="76" t="str">
        <f t="shared" si="5"/>
        <v/>
      </c>
      <c r="AG63" s="76" t="str">
        <f t="shared" si="0"/>
        <v>000000</v>
      </c>
      <c r="AH63" s="76" t="str">
        <f t="shared" si="1"/>
        <v/>
      </c>
      <c r="AI63" s="76" t="str">
        <f t="shared" si="6"/>
        <v/>
      </c>
      <c r="AJ63" s="320" t="str">
        <f>IF($C63="","",IF($C63="@",0,IF(COUNTIF($C$21:$C$620,$C63)=1,0,1)))</f>
        <v/>
      </c>
      <c r="AK63" s="320" t="str">
        <f>IF($L63="","",IF(OR($L63="東京都",$L63="北海道",$L63="大阪府",$L63="京都府",RIGHT($L63,1)="県"),0,1))</f>
        <v/>
      </c>
      <c r="AO63" s="76" t="str">
        <f>IF(AP63="","",RANK(AP63,$AP$21:$AP$600,1))</f>
        <v/>
      </c>
      <c r="AP63" s="76" t="str">
        <f>IF(V63="","",C63)</f>
        <v/>
      </c>
      <c r="AQ63" s="1" t="str">
        <f>IF(AR63="","",RANK(AR63,$AR$21:$AR$600,1))</f>
        <v/>
      </c>
      <c r="AR63" s="76" t="str">
        <f>IF(W63="","",C63)</f>
        <v/>
      </c>
      <c r="BH63" s="76" t="str">
        <f t="shared" ref="BH63" si="59">IF(C63="","",G65)</f>
        <v/>
      </c>
      <c r="BI63" s="76" t="str">
        <f t="shared" ref="BI63" si="60">RIGHT(C63,3)</f>
        <v/>
      </c>
      <c r="BJ63" s="76" t="str">
        <f t="shared" ref="BJ63" si="61">IF(C63="","",RIGHT("00"&amp;BI63,3))</f>
        <v/>
      </c>
      <c r="BK63" s="76" t="str">
        <f t="shared" ref="BK63" si="62">CONCATENATE(BH63,BJ63)</f>
        <v/>
      </c>
    </row>
    <row r="64" spans="2:63" ht="18.75" customHeight="1">
      <c r="B64" s="125"/>
      <c r="C64" s="165"/>
      <c r="D64" s="170"/>
      <c r="E64" s="175"/>
      <c r="F64" s="171"/>
      <c r="G64" s="213"/>
      <c r="H64" s="214"/>
      <c r="I64" s="215"/>
      <c r="J64" s="170"/>
      <c r="K64" s="171"/>
      <c r="L64" s="170"/>
      <c r="M64" s="175"/>
      <c r="N64" s="171"/>
      <c r="O64" s="48" t="s">
        <v>154</v>
      </c>
      <c r="P64" s="27"/>
      <c r="Q64" s="45"/>
      <c r="R64" s="48" t="str">
        <f t="shared" si="2"/>
        <v/>
      </c>
      <c r="S64" s="45"/>
      <c r="T64" s="48" t="str">
        <f t="shared" si="3"/>
        <v/>
      </c>
      <c r="U64" s="73"/>
      <c r="V64" s="306"/>
      <c r="W64" s="306"/>
      <c r="AD64" s="76" t="str">
        <f>IF($P64="","0",VLOOKUP($P64,登録データ!$U$4:$V$19,2,FALSE))</f>
        <v>0</v>
      </c>
      <c r="AE64" s="76" t="str">
        <f t="shared" si="4"/>
        <v>00</v>
      </c>
      <c r="AF64" s="76" t="str">
        <f t="shared" si="5"/>
        <v/>
      </c>
      <c r="AG64" s="76" t="str">
        <f t="shared" si="0"/>
        <v>000000</v>
      </c>
      <c r="AH64" s="76" t="str">
        <f t="shared" si="1"/>
        <v/>
      </c>
      <c r="AI64" s="76" t="str">
        <f t="shared" si="6"/>
        <v/>
      </c>
      <c r="AJ64" s="320"/>
      <c r="AK64" s="320"/>
      <c r="BH64" s="76"/>
      <c r="BI64" s="76"/>
      <c r="BJ64" s="76"/>
      <c r="BK64" s="76"/>
    </row>
    <row r="65" spans="2:63" ht="19.5" customHeight="1" thickBot="1">
      <c r="B65" s="210"/>
      <c r="C65" s="166"/>
      <c r="D65" s="172"/>
      <c r="E65" s="176"/>
      <c r="F65" s="173"/>
      <c r="G65" s="216"/>
      <c r="H65" s="217"/>
      <c r="I65" s="218"/>
      <c r="J65" s="172"/>
      <c r="K65" s="173"/>
      <c r="L65" s="172"/>
      <c r="M65" s="176"/>
      <c r="N65" s="173"/>
      <c r="O65" s="9" t="s">
        <v>188</v>
      </c>
      <c r="P65" s="114"/>
      <c r="Q65" s="30"/>
      <c r="R65" s="9" t="str">
        <f t="shared" si="2"/>
        <v/>
      </c>
      <c r="S65" s="30"/>
      <c r="T65" s="9" t="str">
        <f t="shared" si="3"/>
        <v/>
      </c>
      <c r="U65" s="82"/>
      <c r="V65" s="306"/>
      <c r="W65" s="306"/>
      <c r="AD65" s="76" t="str">
        <f>IF($P65="","0",VLOOKUP($P65,登録データ!$U$4:$V$19,2,FALSE))</f>
        <v>0</v>
      </c>
      <c r="AE65" s="76" t="str">
        <f t="shared" si="4"/>
        <v>00</v>
      </c>
      <c r="AF65" s="76" t="str">
        <f t="shared" si="5"/>
        <v/>
      </c>
      <c r="AG65" s="76" t="str">
        <f t="shared" si="0"/>
        <v>000000</v>
      </c>
      <c r="AH65" s="76" t="str">
        <f t="shared" si="1"/>
        <v/>
      </c>
      <c r="AI65" s="76" t="str">
        <f t="shared" si="6"/>
        <v/>
      </c>
      <c r="AJ65" s="320"/>
      <c r="AK65" s="320"/>
      <c r="BH65" s="76"/>
      <c r="BI65" s="76"/>
      <c r="BJ65" s="76"/>
      <c r="BK65" s="76"/>
    </row>
    <row r="66" spans="2:63" ht="19.5" customHeight="1" thickTop="1">
      <c r="B66" s="125">
        <v>16</v>
      </c>
      <c r="C66" s="164"/>
      <c r="D66" s="168"/>
      <c r="E66" s="174"/>
      <c r="F66" s="169"/>
      <c r="G66" s="168"/>
      <c r="H66" s="174"/>
      <c r="I66" s="169"/>
      <c r="J66" s="168"/>
      <c r="K66" s="169"/>
      <c r="L66" s="168"/>
      <c r="M66" s="174"/>
      <c r="N66" s="169"/>
      <c r="O66" s="48" t="s">
        <v>153</v>
      </c>
      <c r="P66" s="113"/>
      <c r="Q66" s="32"/>
      <c r="R66" s="17" t="str">
        <f t="shared" si="2"/>
        <v/>
      </c>
      <c r="S66" s="32"/>
      <c r="T66" s="17" t="str">
        <f t="shared" si="3"/>
        <v/>
      </c>
      <c r="U66" s="102"/>
      <c r="V66" s="305"/>
      <c r="W66" s="305"/>
      <c r="AD66" s="76" t="str">
        <f>IF($P66="","0",VLOOKUP($P66,登録データ!$U$4:$V$19,2,FALSE))</f>
        <v>0</v>
      </c>
      <c r="AE66" s="76" t="str">
        <f t="shared" si="4"/>
        <v>00</v>
      </c>
      <c r="AF66" s="76" t="str">
        <f t="shared" si="5"/>
        <v/>
      </c>
      <c r="AG66" s="76" t="str">
        <f t="shared" si="0"/>
        <v>000000</v>
      </c>
      <c r="AH66" s="76" t="str">
        <f t="shared" si="1"/>
        <v/>
      </c>
      <c r="AI66" s="76" t="str">
        <f t="shared" si="6"/>
        <v/>
      </c>
      <c r="AJ66" s="320" t="str">
        <f>IF($C66="","",IF($C66="@",0,IF(COUNTIF($C$21:$C$620,$C66)=1,0,1)))</f>
        <v/>
      </c>
      <c r="AK66" s="320" t="str">
        <f>IF($L66="","",IF(OR($L66="東京都",$L66="北海道",$L66="大阪府",$L66="京都府",RIGHT($L66,1)="県"),0,1))</f>
        <v/>
      </c>
      <c r="AO66" s="76" t="str">
        <f>IF(AP66="","",RANK(AP66,$AP$21:$AP$600,1))</f>
        <v/>
      </c>
      <c r="AP66" s="76" t="str">
        <f>IF(V66="","",C66)</f>
        <v/>
      </c>
      <c r="AQ66" s="1" t="str">
        <f>IF(AR66="","",RANK(AR66,$AR$21:$AR$600,1))</f>
        <v/>
      </c>
      <c r="AR66" s="76" t="str">
        <f>IF(W66="","",C66)</f>
        <v/>
      </c>
      <c r="BH66" s="76" t="str">
        <f t="shared" ref="BH66" si="63">IF(C66="","",G68)</f>
        <v/>
      </c>
      <c r="BI66" s="76" t="str">
        <f t="shared" ref="BI66" si="64">RIGHT(C66,3)</f>
        <v/>
      </c>
      <c r="BJ66" s="76" t="str">
        <f t="shared" ref="BJ66" si="65">IF(C66="","",RIGHT("00"&amp;BI66,3))</f>
        <v/>
      </c>
      <c r="BK66" s="76" t="str">
        <f t="shared" ref="BK66" si="66">CONCATENATE(BH66,BJ66)</f>
        <v/>
      </c>
    </row>
    <row r="67" spans="2:63" ht="18.75" customHeight="1">
      <c r="B67" s="125"/>
      <c r="C67" s="165"/>
      <c r="D67" s="170"/>
      <c r="E67" s="175"/>
      <c r="F67" s="171"/>
      <c r="G67" s="213"/>
      <c r="H67" s="214"/>
      <c r="I67" s="215"/>
      <c r="J67" s="170"/>
      <c r="K67" s="171"/>
      <c r="L67" s="170"/>
      <c r="M67" s="175"/>
      <c r="N67" s="171"/>
      <c r="O67" s="48" t="s">
        <v>154</v>
      </c>
      <c r="P67" s="27"/>
      <c r="Q67" s="45"/>
      <c r="R67" s="48" t="str">
        <f t="shared" si="2"/>
        <v/>
      </c>
      <c r="S67" s="45"/>
      <c r="T67" s="48" t="str">
        <f t="shared" si="3"/>
        <v/>
      </c>
      <c r="U67" s="73"/>
      <c r="V67" s="306"/>
      <c r="W67" s="306"/>
      <c r="AD67" s="76" t="str">
        <f>IF($P67="","0",VLOOKUP($P67,登録データ!$U$4:$V$19,2,FALSE))</f>
        <v>0</v>
      </c>
      <c r="AE67" s="76" t="str">
        <f t="shared" si="4"/>
        <v>00</v>
      </c>
      <c r="AF67" s="76" t="str">
        <f t="shared" si="5"/>
        <v/>
      </c>
      <c r="AG67" s="76" t="str">
        <f t="shared" si="0"/>
        <v>000000</v>
      </c>
      <c r="AH67" s="76" t="str">
        <f t="shared" si="1"/>
        <v/>
      </c>
      <c r="AI67" s="76" t="str">
        <f t="shared" si="6"/>
        <v/>
      </c>
      <c r="AJ67" s="320"/>
      <c r="AK67" s="320"/>
      <c r="BH67" s="76"/>
      <c r="BI67" s="76"/>
      <c r="BJ67" s="76"/>
      <c r="BK67" s="76"/>
    </row>
    <row r="68" spans="2:63" ht="19.5" customHeight="1" thickBot="1">
      <c r="B68" s="210"/>
      <c r="C68" s="166"/>
      <c r="D68" s="172"/>
      <c r="E68" s="176"/>
      <c r="F68" s="173"/>
      <c r="G68" s="216"/>
      <c r="H68" s="217"/>
      <c r="I68" s="218"/>
      <c r="J68" s="172"/>
      <c r="K68" s="173"/>
      <c r="L68" s="172"/>
      <c r="M68" s="176"/>
      <c r="N68" s="173"/>
      <c r="O68" s="9" t="s">
        <v>188</v>
      </c>
      <c r="P68" s="114"/>
      <c r="Q68" s="30"/>
      <c r="R68" s="9" t="str">
        <f t="shared" si="2"/>
        <v/>
      </c>
      <c r="S68" s="30"/>
      <c r="T68" s="9" t="str">
        <f t="shared" si="3"/>
        <v/>
      </c>
      <c r="U68" s="82"/>
      <c r="V68" s="306"/>
      <c r="W68" s="306"/>
      <c r="AD68" s="76" t="str">
        <f>IF($P68="","0",VLOOKUP($P68,登録データ!$U$4:$V$19,2,FALSE))</f>
        <v>0</v>
      </c>
      <c r="AE68" s="76" t="str">
        <f t="shared" si="4"/>
        <v>00</v>
      </c>
      <c r="AF68" s="76" t="str">
        <f t="shared" si="5"/>
        <v/>
      </c>
      <c r="AG68" s="76" t="str">
        <f t="shared" si="0"/>
        <v>000000</v>
      </c>
      <c r="AH68" s="76" t="str">
        <f t="shared" si="1"/>
        <v/>
      </c>
      <c r="AI68" s="76" t="str">
        <f t="shared" si="6"/>
        <v/>
      </c>
      <c r="AJ68" s="320"/>
      <c r="AK68" s="320"/>
      <c r="BH68" s="76"/>
      <c r="BI68" s="76"/>
      <c r="BJ68" s="76"/>
      <c r="BK68" s="76"/>
    </row>
    <row r="69" spans="2:63" ht="19.5" customHeight="1" thickTop="1">
      <c r="B69" s="125">
        <v>17</v>
      </c>
      <c r="C69" s="164"/>
      <c r="D69" s="168"/>
      <c r="E69" s="174"/>
      <c r="F69" s="169"/>
      <c r="G69" s="168"/>
      <c r="H69" s="174"/>
      <c r="I69" s="169"/>
      <c r="J69" s="168"/>
      <c r="K69" s="169"/>
      <c r="L69" s="168"/>
      <c r="M69" s="174"/>
      <c r="N69" s="169"/>
      <c r="O69" s="48" t="s">
        <v>153</v>
      </c>
      <c r="P69" s="113"/>
      <c r="Q69" s="32"/>
      <c r="R69" s="17" t="str">
        <f t="shared" si="2"/>
        <v/>
      </c>
      <c r="S69" s="32"/>
      <c r="T69" s="17" t="str">
        <f t="shared" si="3"/>
        <v/>
      </c>
      <c r="U69" s="102"/>
      <c r="V69" s="305"/>
      <c r="W69" s="305"/>
      <c r="AD69" s="76" t="str">
        <f>IF($P69="","0",VLOOKUP($P69,登録データ!$U$4:$V$19,2,FALSE))</f>
        <v>0</v>
      </c>
      <c r="AE69" s="76" t="str">
        <f t="shared" si="4"/>
        <v>00</v>
      </c>
      <c r="AF69" s="76" t="str">
        <f t="shared" si="5"/>
        <v/>
      </c>
      <c r="AG69" s="76" t="str">
        <f t="shared" si="0"/>
        <v>000000</v>
      </c>
      <c r="AH69" s="76" t="str">
        <f t="shared" si="1"/>
        <v/>
      </c>
      <c r="AI69" s="76" t="str">
        <f t="shared" si="6"/>
        <v/>
      </c>
      <c r="AJ69" s="320" t="str">
        <f>IF($C69="","",IF($C69="@",0,IF(COUNTIF($C$21:$C$620,$C69)=1,0,1)))</f>
        <v/>
      </c>
      <c r="AK69" s="320" t="str">
        <f>IF($L69="","",IF(OR($L69="東京都",$L69="北海道",$L69="大阪府",$L69="京都府",RIGHT($L69,1)="県"),0,1))</f>
        <v/>
      </c>
      <c r="AO69" s="76" t="str">
        <f>IF(AP69="","",RANK(AP69,$AP$21:$AP$600,1))</f>
        <v/>
      </c>
      <c r="AP69" s="76" t="str">
        <f>IF(V69="","",C69)</f>
        <v/>
      </c>
      <c r="AQ69" s="1" t="str">
        <f>IF(AR69="","",RANK(AR69,$AR$21:$AR$600,1))</f>
        <v/>
      </c>
      <c r="AR69" s="76" t="str">
        <f>IF(W69="","",C69)</f>
        <v/>
      </c>
      <c r="BH69" s="76" t="str">
        <f t="shared" ref="BH69" si="67">IF(C69="","",G71)</f>
        <v/>
      </c>
      <c r="BI69" s="76" t="str">
        <f t="shared" ref="BI69" si="68">RIGHT(C69,3)</f>
        <v/>
      </c>
      <c r="BJ69" s="76" t="str">
        <f t="shared" ref="BJ69" si="69">IF(C69="","",RIGHT("00"&amp;BI69,3))</f>
        <v/>
      </c>
      <c r="BK69" s="76" t="str">
        <f t="shared" ref="BK69" si="70">CONCATENATE(BH69,BJ69)</f>
        <v/>
      </c>
    </row>
    <row r="70" spans="2:63" ht="18.75" customHeight="1">
      <c r="B70" s="125"/>
      <c r="C70" s="165"/>
      <c r="D70" s="170"/>
      <c r="E70" s="175"/>
      <c r="F70" s="171"/>
      <c r="G70" s="213"/>
      <c r="H70" s="214"/>
      <c r="I70" s="215"/>
      <c r="J70" s="170"/>
      <c r="K70" s="171"/>
      <c r="L70" s="170"/>
      <c r="M70" s="175"/>
      <c r="N70" s="171"/>
      <c r="O70" s="48" t="s">
        <v>154</v>
      </c>
      <c r="P70" s="27"/>
      <c r="Q70" s="45"/>
      <c r="R70" s="48" t="str">
        <f t="shared" si="2"/>
        <v/>
      </c>
      <c r="S70" s="45"/>
      <c r="T70" s="48" t="str">
        <f t="shared" si="3"/>
        <v/>
      </c>
      <c r="U70" s="73"/>
      <c r="V70" s="306"/>
      <c r="W70" s="306"/>
      <c r="AD70" s="76" t="str">
        <f>IF($P70="","0",VLOOKUP($P70,登録データ!$U$4:$V$19,2,FALSE))</f>
        <v>0</v>
      </c>
      <c r="AE70" s="76" t="str">
        <f t="shared" si="4"/>
        <v>00</v>
      </c>
      <c r="AF70" s="76" t="str">
        <f t="shared" si="5"/>
        <v/>
      </c>
      <c r="AG70" s="76" t="str">
        <f t="shared" si="0"/>
        <v>000000</v>
      </c>
      <c r="AH70" s="76" t="str">
        <f t="shared" si="1"/>
        <v/>
      </c>
      <c r="AI70" s="76" t="str">
        <f t="shared" si="6"/>
        <v/>
      </c>
      <c r="AJ70" s="320"/>
      <c r="AK70" s="320"/>
      <c r="BH70" s="76"/>
      <c r="BI70" s="76"/>
      <c r="BJ70" s="76"/>
      <c r="BK70" s="76"/>
    </row>
    <row r="71" spans="2:63" ht="19.5" customHeight="1" thickBot="1">
      <c r="B71" s="210"/>
      <c r="C71" s="166"/>
      <c r="D71" s="172"/>
      <c r="E71" s="176"/>
      <c r="F71" s="173"/>
      <c r="G71" s="216"/>
      <c r="H71" s="217"/>
      <c r="I71" s="218"/>
      <c r="J71" s="172"/>
      <c r="K71" s="173"/>
      <c r="L71" s="172"/>
      <c r="M71" s="176"/>
      <c r="N71" s="173"/>
      <c r="O71" s="9" t="s">
        <v>188</v>
      </c>
      <c r="P71" s="114"/>
      <c r="Q71" s="30"/>
      <c r="R71" s="9" t="str">
        <f t="shared" si="2"/>
        <v/>
      </c>
      <c r="S71" s="30"/>
      <c r="T71" s="9" t="str">
        <f t="shared" si="3"/>
        <v/>
      </c>
      <c r="U71" s="82"/>
      <c r="V71" s="306"/>
      <c r="W71" s="306"/>
      <c r="AD71" s="76" t="str">
        <f>IF($P71="","0",VLOOKUP($P71,登録データ!$U$4:$V$19,2,FALSE))</f>
        <v>0</v>
      </c>
      <c r="AE71" s="76" t="str">
        <f t="shared" si="4"/>
        <v>00</v>
      </c>
      <c r="AF71" s="76" t="str">
        <f t="shared" si="5"/>
        <v/>
      </c>
      <c r="AG71" s="76" t="str">
        <f t="shared" si="0"/>
        <v>000000</v>
      </c>
      <c r="AH71" s="76" t="str">
        <f t="shared" si="1"/>
        <v/>
      </c>
      <c r="AI71" s="76" t="str">
        <f t="shared" si="6"/>
        <v/>
      </c>
      <c r="AJ71" s="320"/>
      <c r="AK71" s="320"/>
      <c r="BH71" s="76"/>
      <c r="BI71" s="76"/>
      <c r="BJ71" s="76"/>
      <c r="BK71" s="76"/>
    </row>
    <row r="72" spans="2:63" ht="19.5" customHeight="1" thickTop="1">
      <c r="B72" s="125">
        <v>18</v>
      </c>
      <c r="C72" s="164"/>
      <c r="D72" s="168"/>
      <c r="E72" s="174"/>
      <c r="F72" s="169"/>
      <c r="G72" s="168"/>
      <c r="H72" s="174"/>
      <c r="I72" s="169"/>
      <c r="J72" s="168"/>
      <c r="K72" s="169"/>
      <c r="L72" s="168"/>
      <c r="M72" s="174"/>
      <c r="N72" s="169"/>
      <c r="O72" s="48" t="s">
        <v>153</v>
      </c>
      <c r="P72" s="113"/>
      <c r="Q72" s="32"/>
      <c r="R72" s="17" t="str">
        <f t="shared" si="2"/>
        <v/>
      </c>
      <c r="S72" s="32"/>
      <c r="T72" s="17" t="str">
        <f t="shared" si="3"/>
        <v/>
      </c>
      <c r="U72" s="102"/>
      <c r="V72" s="305"/>
      <c r="W72" s="305"/>
      <c r="AD72" s="76" t="str">
        <f>IF($P72="","0",VLOOKUP($P72,登録データ!$U$4:$V$19,2,FALSE))</f>
        <v>0</v>
      </c>
      <c r="AE72" s="76" t="str">
        <f t="shared" si="4"/>
        <v>00</v>
      </c>
      <c r="AF72" s="76" t="str">
        <f t="shared" si="5"/>
        <v/>
      </c>
      <c r="AG72" s="76" t="str">
        <f t="shared" si="0"/>
        <v>000000</v>
      </c>
      <c r="AH72" s="76" t="str">
        <f t="shared" si="1"/>
        <v/>
      </c>
      <c r="AI72" s="76" t="str">
        <f t="shared" si="6"/>
        <v/>
      </c>
      <c r="AJ72" s="320" t="str">
        <f>IF($C72="","",IF($C72="@",0,IF(COUNTIF($C$21:$C$620,$C72)=1,0,1)))</f>
        <v/>
      </c>
      <c r="AK72" s="320" t="str">
        <f>IF($L72="","",IF(OR($L72="東京都",$L72="北海道",$L72="大阪府",$L72="京都府",RIGHT($L72,1)="県"),0,1))</f>
        <v/>
      </c>
      <c r="AO72" s="76" t="str">
        <f>IF(AP72="","",RANK(AP72,$AP$21:$AP$600,1))</f>
        <v/>
      </c>
      <c r="AP72" s="76" t="str">
        <f>IF(V72="","",C72)</f>
        <v/>
      </c>
      <c r="AQ72" s="1" t="str">
        <f>IF(AR72="","",RANK(AR72,$AR$21:$AR$600,1))</f>
        <v/>
      </c>
      <c r="AR72" s="76" t="str">
        <f>IF(W72="","",C72)</f>
        <v/>
      </c>
      <c r="BH72" s="76" t="str">
        <f t="shared" ref="BH72" si="71">IF(C72="","",G74)</f>
        <v/>
      </c>
      <c r="BI72" s="76" t="str">
        <f t="shared" ref="BI72" si="72">RIGHT(C72,3)</f>
        <v/>
      </c>
      <c r="BJ72" s="76" t="str">
        <f t="shared" ref="BJ72" si="73">IF(C72="","",RIGHT("00"&amp;BI72,3))</f>
        <v/>
      </c>
      <c r="BK72" s="76" t="str">
        <f t="shared" ref="BK72" si="74">CONCATENATE(BH72,BJ72)</f>
        <v/>
      </c>
    </row>
    <row r="73" spans="2:63" ht="18.75" customHeight="1">
      <c r="B73" s="125"/>
      <c r="C73" s="165"/>
      <c r="D73" s="170"/>
      <c r="E73" s="175"/>
      <c r="F73" s="171"/>
      <c r="G73" s="213"/>
      <c r="H73" s="214"/>
      <c r="I73" s="215"/>
      <c r="J73" s="170"/>
      <c r="K73" s="171"/>
      <c r="L73" s="170"/>
      <c r="M73" s="175"/>
      <c r="N73" s="171"/>
      <c r="O73" s="48" t="s">
        <v>154</v>
      </c>
      <c r="P73" s="27"/>
      <c r="Q73" s="45"/>
      <c r="R73" s="48" t="str">
        <f t="shared" si="2"/>
        <v/>
      </c>
      <c r="S73" s="45"/>
      <c r="T73" s="48" t="str">
        <f t="shared" si="3"/>
        <v/>
      </c>
      <c r="U73" s="73"/>
      <c r="V73" s="306"/>
      <c r="W73" s="306"/>
      <c r="AD73" s="76" t="str">
        <f>IF($P73="","0",VLOOKUP($P73,登録データ!$U$4:$V$19,2,FALSE))</f>
        <v>0</v>
      </c>
      <c r="AE73" s="76" t="str">
        <f t="shared" si="4"/>
        <v>00</v>
      </c>
      <c r="AF73" s="76" t="str">
        <f t="shared" si="5"/>
        <v/>
      </c>
      <c r="AG73" s="76" t="str">
        <f t="shared" si="0"/>
        <v>000000</v>
      </c>
      <c r="AH73" s="76" t="str">
        <f t="shared" si="1"/>
        <v/>
      </c>
      <c r="AI73" s="76" t="str">
        <f t="shared" si="6"/>
        <v/>
      </c>
      <c r="AJ73" s="320"/>
      <c r="AK73" s="320"/>
      <c r="BH73" s="76"/>
      <c r="BI73" s="76"/>
      <c r="BJ73" s="76"/>
      <c r="BK73" s="76"/>
    </row>
    <row r="74" spans="2:63" ht="19.5" customHeight="1" thickBot="1">
      <c r="B74" s="210"/>
      <c r="C74" s="166"/>
      <c r="D74" s="172"/>
      <c r="E74" s="176"/>
      <c r="F74" s="173"/>
      <c r="G74" s="216"/>
      <c r="H74" s="217"/>
      <c r="I74" s="218"/>
      <c r="J74" s="172"/>
      <c r="K74" s="173"/>
      <c r="L74" s="172"/>
      <c r="M74" s="176"/>
      <c r="N74" s="173"/>
      <c r="O74" s="9" t="s">
        <v>188</v>
      </c>
      <c r="P74" s="114"/>
      <c r="Q74" s="30"/>
      <c r="R74" s="9" t="str">
        <f t="shared" si="2"/>
        <v/>
      </c>
      <c r="S74" s="30"/>
      <c r="T74" s="9" t="str">
        <f t="shared" si="3"/>
        <v/>
      </c>
      <c r="U74" s="82"/>
      <c r="V74" s="306"/>
      <c r="W74" s="306"/>
      <c r="AD74" s="76" t="str">
        <f>IF($P74="","0",VLOOKUP($P74,登録データ!$U$4:$V$19,2,FALSE))</f>
        <v>0</v>
      </c>
      <c r="AE74" s="76" t="str">
        <f t="shared" si="4"/>
        <v>00</v>
      </c>
      <c r="AF74" s="76" t="str">
        <f t="shared" si="5"/>
        <v/>
      </c>
      <c r="AG74" s="76" t="str">
        <f t="shared" si="0"/>
        <v>000000</v>
      </c>
      <c r="AH74" s="76" t="str">
        <f t="shared" si="1"/>
        <v/>
      </c>
      <c r="AI74" s="76" t="str">
        <f t="shared" si="6"/>
        <v/>
      </c>
      <c r="AJ74" s="320"/>
      <c r="AK74" s="320"/>
      <c r="BH74" s="76"/>
      <c r="BI74" s="76"/>
      <c r="BJ74" s="76"/>
      <c r="BK74" s="76"/>
    </row>
    <row r="75" spans="2:63" ht="19.5" customHeight="1" thickTop="1">
      <c r="B75" s="125">
        <v>19</v>
      </c>
      <c r="C75" s="164"/>
      <c r="D75" s="168"/>
      <c r="E75" s="174"/>
      <c r="F75" s="169"/>
      <c r="G75" s="168"/>
      <c r="H75" s="174"/>
      <c r="I75" s="169"/>
      <c r="J75" s="168"/>
      <c r="K75" s="169"/>
      <c r="L75" s="168"/>
      <c r="M75" s="174"/>
      <c r="N75" s="169"/>
      <c r="O75" s="48" t="s">
        <v>153</v>
      </c>
      <c r="P75" s="113"/>
      <c r="Q75" s="32"/>
      <c r="R75" s="17" t="str">
        <f t="shared" si="2"/>
        <v/>
      </c>
      <c r="S75" s="32"/>
      <c r="T75" s="17" t="str">
        <f t="shared" si="3"/>
        <v/>
      </c>
      <c r="U75" s="102"/>
      <c r="V75" s="305"/>
      <c r="W75" s="305"/>
      <c r="AD75" s="76" t="str">
        <f>IF($P75="","0",VLOOKUP($P75,登録データ!$U$4:$V$19,2,FALSE))</f>
        <v>0</v>
      </c>
      <c r="AE75" s="76" t="str">
        <f t="shared" si="4"/>
        <v>00</v>
      </c>
      <c r="AF75" s="76" t="str">
        <f t="shared" si="5"/>
        <v/>
      </c>
      <c r="AG75" s="76" t="str">
        <f t="shared" si="0"/>
        <v>000000</v>
      </c>
      <c r="AH75" s="76" t="str">
        <f t="shared" si="1"/>
        <v/>
      </c>
      <c r="AI75" s="76" t="str">
        <f t="shared" si="6"/>
        <v/>
      </c>
      <c r="AJ75" s="320" t="str">
        <f>IF($C75="","",IF($C75="@",0,IF(COUNTIF($C$21:$C$620,$C75)=1,0,1)))</f>
        <v/>
      </c>
      <c r="AK75" s="320" t="str">
        <f>IF($L75="","",IF(OR($L75="東京都",$L75="北海道",$L75="大阪府",$L75="京都府",RIGHT($L75,1)="県"),0,1))</f>
        <v/>
      </c>
      <c r="AO75" s="76" t="str">
        <f>IF(AP75="","",RANK(AP75,$AP$21:$AP$600,1))</f>
        <v/>
      </c>
      <c r="AP75" s="76" t="str">
        <f>IF(V75="","",C75)</f>
        <v/>
      </c>
      <c r="AQ75" s="1" t="str">
        <f>IF(AR75="","",RANK(AR75,$AR$21:$AR$600,1))</f>
        <v/>
      </c>
      <c r="AR75" s="76" t="str">
        <f>IF(W75="","",C75)</f>
        <v/>
      </c>
      <c r="BH75" s="76" t="str">
        <f t="shared" ref="BH75" si="75">IF(C75="","",G77)</f>
        <v/>
      </c>
      <c r="BI75" s="76" t="str">
        <f t="shared" ref="BI75" si="76">RIGHT(C75,3)</f>
        <v/>
      </c>
      <c r="BJ75" s="76" t="str">
        <f t="shared" ref="BJ75" si="77">IF(C75="","",RIGHT("00"&amp;BI75,3))</f>
        <v/>
      </c>
      <c r="BK75" s="76" t="str">
        <f t="shared" ref="BK75" si="78">CONCATENATE(BH75,BJ75)</f>
        <v/>
      </c>
    </row>
    <row r="76" spans="2:63" ht="18.75" customHeight="1">
      <c r="B76" s="125"/>
      <c r="C76" s="165"/>
      <c r="D76" s="170"/>
      <c r="E76" s="175"/>
      <c r="F76" s="171"/>
      <c r="G76" s="213"/>
      <c r="H76" s="214"/>
      <c r="I76" s="215"/>
      <c r="J76" s="170"/>
      <c r="K76" s="171"/>
      <c r="L76" s="170"/>
      <c r="M76" s="175"/>
      <c r="N76" s="171"/>
      <c r="O76" s="48" t="s">
        <v>154</v>
      </c>
      <c r="P76" s="27"/>
      <c r="Q76" s="45"/>
      <c r="R76" s="48" t="str">
        <f t="shared" si="2"/>
        <v/>
      </c>
      <c r="S76" s="45"/>
      <c r="T76" s="48" t="str">
        <f t="shared" si="3"/>
        <v/>
      </c>
      <c r="U76" s="73"/>
      <c r="V76" s="306"/>
      <c r="W76" s="306"/>
      <c r="AD76" s="76" t="str">
        <f>IF($P76="","0",VLOOKUP($P76,登録データ!$U$4:$V$19,2,FALSE))</f>
        <v>0</v>
      </c>
      <c r="AE76" s="76" t="str">
        <f t="shared" si="4"/>
        <v>00</v>
      </c>
      <c r="AF76" s="76" t="str">
        <f t="shared" si="5"/>
        <v/>
      </c>
      <c r="AG76" s="76" t="str">
        <f t="shared" si="0"/>
        <v>000000</v>
      </c>
      <c r="AH76" s="76" t="str">
        <f t="shared" si="1"/>
        <v/>
      </c>
      <c r="AI76" s="76" t="str">
        <f t="shared" si="6"/>
        <v/>
      </c>
      <c r="AJ76" s="320"/>
      <c r="AK76" s="320"/>
      <c r="BH76" s="76"/>
      <c r="BI76" s="76"/>
      <c r="BJ76" s="76"/>
      <c r="BK76" s="76"/>
    </row>
    <row r="77" spans="2:63" ht="19.5" customHeight="1" thickBot="1">
      <c r="B77" s="210"/>
      <c r="C77" s="166"/>
      <c r="D77" s="172"/>
      <c r="E77" s="176"/>
      <c r="F77" s="173"/>
      <c r="G77" s="216"/>
      <c r="H77" s="217"/>
      <c r="I77" s="218"/>
      <c r="J77" s="172"/>
      <c r="K77" s="173"/>
      <c r="L77" s="172"/>
      <c r="M77" s="176"/>
      <c r="N77" s="173"/>
      <c r="O77" s="9" t="s">
        <v>188</v>
      </c>
      <c r="P77" s="114"/>
      <c r="Q77" s="30"/>
      <c r="R77" s="9" t="str">
        <f t="shared" si="2"/>
        <v/>
      </c>
      <c r="S77" s="30"/>
      <c r="T77" s="9" t="str">
        <f t="shared" si="3"/>
        <v/>
      </c>
      <c r="U77" s="82"/>
      <c r="V77" s="306"/>
      <c r="W77" s="306"/>
      <c r="AD77" s="76" t="str">
        <f>IF($P77="","0",VLOOKUP($P77,登録データ!$U$4:$V$19,2,FALSE))</f>
        <v>0</v>
      </c>
      <c r="AE77" s="76" t="str">
        <f t="shared" si="4"/>
        <v>00</v>
      </c>
      <c r="AF77" s="76" t="str">
        <f t="shared" si="5"/>
        <v/>
      </c>
      <c r="AG77" s="76" t="str">
        <f t="shared" si="0"/>
        <v>000000</v>
      </c>
      <c r="AH77" s="76" t="str">
        <f t="shared" si="1"/>
        <v/>
      </c>
      <c r="AI77" s="76" t="str">
        <f t="shared" si="6"/>
        <v/>
      </c>
      <c r="AJ77" s="320"/>
      <c r="AK77" s="320"/>
      <c r="BH77" s="76"/>
      <c r="BI77" s="76"/>
      <c r="BJ77" s="76"/>
      <c r="BK77" s="76"/>
    </row>
    <row r="78" spans="2:63" ht="19.5" customHeight="1" thickTop="1">
      <c r="B78" s="125">
        <v>20</v>
      </c>
      <c r="C78" s="164"/>
      <c r="D78" s="168"/>
      <c r="E78" s="174"/>
      <c r="F78" s="169"/>
      <c r="G78" s="168"/>
      <c r="H78" s="174"/>
      <c r="I78" s="169"/>
      <c r="J78" s="168"/>
      <c r="K78" s="169"/>
      <c r="L78" s="168"/>
      <c r="M78" s="174"/>
      <c r="N78" s="169"/>
      <c r="O78" s="48" t="s">
        <v>153</v>
      </c>
      <c r="P78" s="113"/>
      <c r="Q78" s="32"/>
      <c r="R78" s="17" t="str">
        <f t="shared" si="2"/>
        <v/>
      </c>
      <c r="S78" s="32"/>
      <c r="T78" s="17" t="str">
        <f t="shared" si="3"/>
        <v/>
      </c>
      <c r="U78" s="102"/>
      <c r="V78" s="305"/>
      <c r="W78" s="305"/>
      <c r="AD78" s="76" t="str">
        <f>IF($P78="","0",VLOOKUP($P78,登録データ!$U$4:$V$19,2,FALSE))</f>
        <v>0</v>
      </c>
      <c r="AE78" s="76" t="str">
        <f t="shared" si="4"/>
        <v>00</v>
      </c>
      <c r="AF78" s="76" t="str">
        <f t="shared" si="5"/>
        <v/>
      </c>
      <c r="AG78" s="76" t="str">
        <f t="shared" si="0"/>
        <v>000000</v>
      </c>
      <c r="AH78" s="76" t="str">
        <f t="shared" si="1"/>
        <v/>
      </c>
      <c r="AI78" s="76" t="str">
        <f t="shared" si="6"/>
        <v/>
      </c>
      <c r="AJ78" s="320" t="str">
        <f>IF($C78="","",IF($C78="@",0,IF(COUNTIF($C$21:$C$620,$C78)=1,0,1)))</f>
        <v/>
      </c>
      <c r="AK78" s="320" t="str">
        <f>IF($L78="","",IF(OR($L78="東京都",$L78="北海道",$L78="大阪府",$L78="京都府",RIGHT($L78,1)="県"),0,1))</f>
        <v/>
      </c>
      <c r="AO78" s="76" t="str">
        <f>IF(AP78="","",RANK(AP78,$AP$21:$AP$600,1))</f>
        <v/>
      </c>
      <c r="AP78" s="76" t="str">
        <f>IF(V78="","",C78)</f>
        <v/>
      </c>
      <c r="AQ78" s="1" t="str">
        <f>IF(AR78="","",RANK(AR78,$AR$21:$AR$600,1))</f>
        <v/>
      </c>
      <c r="AR78" s="76" t="str">
        <f>IF(W78="","",C78)</f>
        <v/>
      </c>
      <c r="BH78" s="76" t="str">
        <f t="shared" ref="BH78" si="79">IF(C78="","",G80)</f>
        <v/>
      </c>
      <c r="BI78" s="76" t="str">
        <f t="shared" ref="BI78" si="80">RIGHT(C78,3)</f>
        <v/>
      </c>
      <c r="BJ78" s="76" t="str">
        <f t="shared" ref="BJ78" si="81">IF(C78="","",RIGHT("00"&amp;BI78,3))</f>
        <v/>
      </c>
      <c r="BK78" s="76" t="str">
        <f t="shared" ref="BK78" si="82">CONCATENATE(BH78,BJ78)</f>
        <v/>
      </c>
    </row>
    <row r="79" spans="2:63" ht="18.75" customHeight="1">
      <c r="B79" s="125"/>
      <c r="C79" s="165"/>
      <c r="D79" s="170"/>
      <c r="E79" s="175"/>
      <c r="F79" s="171"/>
      <c r="G79" s="213"/>
      <c r="H79" s="214"/>
      <c r="I79" s="215"/>
      <c r="J79" s="170"/>
      <c r="K79" s="171"/>
      <c r="L79" s="170"/>
      <c r="M79" s="175"/>
      <c r="N79" s="171"/>
      <c r="O79" s="48" t="s">
        <v>154</v>
      </c>
      <c r="P79" s="27"/>
      <c r="Q79" s="45"/>
      <c r="R79" s="48" t="str">
        <f t="shared" si="2"/>
        <v/>
      </c>
      <c r="S79" s="45"/>
      <c r="T79" s="48" t="str">
        <f t="shared" si="3"/>
        <v/>
      </c>
      <c r="U79" s="73"/>
      <c r="V79" s="306"/>
      <c r="W79" s="306"/>
      <c r="AD79" s="76" t="str">
        <f>IF($P79="","0",VLOOKUP($P79,登録データ!$U$4:$V$19,2,FALSE))</f>
        <v>0</v>
      </c>
      <c r="AE79" s="76" t="str">
        <f t="shared" si="4"/>
        <v>00</v>
      </c>
      <c r="AF79" s="76" t="str">
        <f t="shared" si="5"/>
        <v/>
      </c>
      <c r="AG79" s="76" t="str">
        <f t="shared" si="0"/>
        <v>000000</v>
      </c>
      <c r="AH79" s="76" t="str">
        <f t="shared" si="1"/>
        <v/>
      </c>
      <c r="AI79" s="76" t="str">
        <f t="shared" si="6"/>
        <v/>
      </c>
      <c r="AJ79" s="320"/>
      <c r="AK79" s="320"/>
      <c r="BH79" s="76"/>
      <c r="BI79" s="76"/>
      <c r="BJ79" s="76"/>
      <c r="BK79" s="76"/>
    </row>
    <row r="80" spans="2:63" ht="19.5" customHeight="1" thickBot="1">
      <c r="B80" s="210"/>
      <c r="C80" s="166"/>
      <c r="D80" s="172"/>
      <c r="E80" s="176"/>
      <c r="F80" s="173"/>
      <c r="G80" s="216"/>
      <c r="H80" s="217"/>
      <c r="I80" s="218"/>
      <c r="J80" s="172"/>
      <c r="K80" s="173"/>
      <c r="L80" s="172"/>
      <c r="M80" s="176"/>
      <c r="N80" s="173"/>
      <c r="O80" s="9" t="s">
        <v>188</v>
      </c>
      <c r="P80" s="114"/>
      <c r="Q80" s="30"/>
      <c r="R80" s="9" t="str">
        <f t="shared" si="2"/>
        <v/>
      </c>
      <c r="S80" s="30"/>
      <c r="T80" s="9" t="str">
        <f t="shared" si="3"/>
        <v/>
      </c>
      <c r="U80" s="82"/>
      <c r="V80" s="306"/>
      <c r="W80" s="306"/>
      <c r="AD80" s="76" t="str">
        <f>IF($P80="","0",VLOOKUP($P80,登録データ!$U$4:$V$19,2,FALSE))</f>
        <v>0</v>
      </c>
      <c r="AE80" s="76" t="str">
        <f t="shared" si="4"/>
        <v>00</v>
      </c>
      <c r="AF80" s="76" t="str">
        <f t="shared" si="5"/>
        <v/>
      </c>
      <c r="AG80" s="76" t="str">
        <f t="shared" si="0"/>
        <v>000000</v>
      </c>
      <c r="AH80" s="76" t="str">
        <f t="shared" si="1"/>
        <v/>
      </c>
      <c r="AI80" s="76" t="str">
        <f t="shared" si="6"/>
        <v/>
      </c>
      <c r="AJ80" s="320"/>
      <c r="AK80" s="320"/>
      <c r="BH80" s="76"/>
      <c r="BI80" s="76"/>
      <c r="BJ80" s="76"/>
      <c r="BK80" s="76"/>
    </row>
    <row r="81" spans="2:63" ht="19.5" customHeight="1" thickTop="1">
      <c r="B81" s="125">
        <v>21</v>
      </c>
      <c r="C81" s="164"/>
      <c r="D81" s="168"/>
      <c r="E81" s="174"/>
      <c r="F81" s="169"/>
      <c r="G81" s="168"/>
      <c r="H81" s="174"/>
      <c r="I81" s="169"/>
      <c r="J81" s="168"/>
      <c r="K81" s="169"/>
      <c r="L81" s="168"/>
      <c r="M81" s="174"/>
      <c r="N81" s="169"/>
      <c r="O81" s="48" t="s">
        <v>153</v>
      </c>
      <c r="P81" s="113"/>
      <c r="Q81" s="32"/>
      <c r="R81" s="17" t="str">
        <f t="shared" si="2"/>
        <v/>
      </c>
      <c r="S81" s="32"/>
      <c r="T81" s="17" t="str">
        <f t="shared" si="3"/>
        <v/>
      </c>
      <c r="U81" s="102"/>
      <c r="V81" s="305"/>
      <c r="W81" s="305"/>
      <c r="AD81" s="76" t="str">
        <f>IF($P81="","0",VLOOKUP($P81,登録データ!$U$4:$V$19,2,FALSE))</f>
        <v>0</v>
      </c>
      <c r="AE81" s="76" t="str">
        <f t="shared" si="4"/>
        <v>00</v>
      </c>
      <c r="AF81" s="76" t="str">
        <f t="shared" si="5"/>
        <v/>
      </c>
      <c r="AG81" s="76" t="str">
        <f t="shared" si="0"/>
        <v>000000</v>
      </c>
      <c r="AH81" s="76" t="str">
        <f t="shared" si="1"/>
        <v/>
      </c>
      <c r="AI81" s="76" t="str">
        <f t="shared" si="6"/>
        <v/>
      </c>
      <c r="AJ81" s="320" t="str">
        <f>IF($C81="","",IF($C81="@",0,IF(COUNTIF($C$21:$C$620,$C81)=1,0,1)))</f>
        <v/>
      </c>
      <c r="AK81" s="320" t="str">
        <f>IF($L81="","",IF(OR($L81="東京都",$L81="北海道",$L81="大阪府",$L81="京都府",RIGHT($L81,1)="県"),0,1))</f>
        <v/>
      </c>
      <c r="AO81" s="76" t="str">
        <f>IF(AP81="","",RANK(AP81,$AP$21:$AP$600,1))</f>
        <v/>
      </c>
      <c r="AP81" s="76" t="str">
        <f>IF(V81="","",C81)</f>
        <v/>
      </c>
      <c r="AQ81" s="1" t="str">
        <f>IF(AR81="","",RANK(AR81,$AR$21:$AR$600,1))</f>
        <v/>
      </c>
      <c r="AR81" s="76" t="str">
        <f>IF(W81="","",C81)</f>
        <v/>
      </c>
      <c r="BH81" s="76" t="str">
        <f t="shared" ref="BH81" si="83">IF(C81="","",G83)</f>
        <v/>
      </c>
      <c r="BI81" s="76" t="str">
        <f t="shared" ref="BI81" si="84">RIGHT(C81,3)</f>
        <v/>
      </c>
      <c r="BJ81" s="76" t="str">
        <f t="shared" ref="BJ81" si="85">IF(C81="","",RIGHT("00"&amp;BI81,3))</f>
        <v/>
      </c>
      <c r="BK81" s="76" t="str">
        <f t="shared" ref="BK81" si="86">CONCATENATE(BH81,BJ81)</f>
        <v/>
      </c>
    </row>
    <row r="82" spans="2:63" ht="18.75" customHeight="1">
      <c r="B82" s="125"/>
      <c r="C82" s="165"/>
      <c r="D82" s="170"/>
      <c r="E82" s="175"/>
      <c r="F82" s="171"/>
      <c r="G82" s="213"/>
      <c r="H82" s="214"/>
      <c r="I82" s="215"/>
      <c r="J82" s="170"/>
      <c r="K82" s="171"/>
      <c r="L82" s="170"/>
      <c r="M82" s="175"/>
      <c r="N82" s="171"/>
      <c r="O82" s="48" t="s">
        <v>154</v>
      </c>
      <c r="P82" s="27"/>
      <c r="Q82" s="45"/>
      <c r="R82" s="48" t="str">
        <f t="shared" si="2"/>
        <v/>
      </c>
      <c r="S82" s="45"/>
      <c r="T82" s="48" t="str">
        <f t="shared" si="3"/>
        <v/>
      </c>
      <c r="U82" s="73"/>
      <c r="V82" s="306"/>
      <c r="W82" s="306"/>
      <c r="AD82" s="76" t="str">
        <f>IF($P82="","0",VLOOKUP($P82,登録データ!$U$4:$V$19,2,FALSE))</f>
        <v>0</v>
      </c>
      <c r="AE82" s="76" t="str">
        <f t="shared" si="4"/>
        <v>00</v>
      </c>
      <c r="AF82" s="76" t="str">
        <f t="shared" si="5"/>
        <v/>
      </c>
      <c r="AG82" s="76" t="str">
        <f t="shared" si="0"/>
        <v>000000</v>
      </c>
      <c r="AH82" s="76" t="str">
        <f t="shared" si="1"/>
        <v/>
      </c>
      <c r="AI82" s="76" t="str">
        <f t="shared" si="6"/>
        <v/>
      </c>
      <c r="AJ82" s="320"/>
      <c r="AK82" s="320"/>
      <c r="BH82" s="76"/>
      <c r="BI82" s="76"/>
      <c r="BJ82" s="76"/>
      <c r="BK82" s="76"/>
    </row>
    <row r="83" spans="2:63" ht="19.5" customHeight="1" thickBot="1">
      <c r="B83" s="210"/>
      <c r="C83" s="166"/>
      <c r="D83" s="172"/>
      <c r="E83" s="176"/>
      <c r="F83" s="173"/>
      <c r="G83" s="216"/>
      <c r="H83" s="217"/>
      <c r="I83" s="218"/>
      <c r="J83" s="172"/>
      <c r="K83" s="173"/>
      <c r="L83" s="172"/>
      <c r="M83" s="176"/>
      <c r="N83" s="173"/>
      <c r="O83" s="9" t="s">
        <v>188</v>
      </c>
      <c r="P83" s="114"/>
      <c r="Q83" s="30"/>
      <c r="R83" s="9" t="str">
        <f t="shared" si="2"/>
        <v/>
      </c>
      <c r="S83" s="30"/>
      <c r="T83" s="9" t="str">
        <f t="shared" si="3"/>
        <v/>
      </c>
      <c r="U83" s="82"/>
      <c r="V83" s="306"/>
      <c r="W83" s="306"/>
      <c r="AD83" s="76" t="str">
        <f>IF($P83="","0",VLOOKUP($P83,登録データ!$U$4:$V$19,2,FALSE))</f>
        <v>0</v>
      </c>
      <c r="AE83" s="76" t="str">
        <f t="shared" si="4"/>
        <v>00</v>
      </c>
      <c r="AF83" s="76" t="str">
        <f t="shared" si="5"/>
        <v/>
      </c>
      <c r="AG83" s="76" t="str">
        <f t="shared" si="0"/>
        <v>000000</v>
      </c>
      <c r="AH83" s="76" t="str">
        <f t="shared" si="1"/>
        <v/>
      </c>
      <c r="AI83" s="76" t="str">
        <f t="shared" si="6"/>
        <v/>
      </c>
      <c r="AJ83" s="320"/>
      <c r="AK83" s="320"/>
      <c r="BH83" s="76"/>
      <c r="BI83" s="76"/>
      <c r="BJ83" s="76"/>
      <c r="BK83" s="76"/>
    </row>
    <row r="84" spans="2:63" ht="19.5" customHeight="1" thickTop="1">
      <c r="B84" s="125">
        <v>22</v>
      </c>
      <c r="C84" s="164"/>
      <c r="D84" s="168"/>
      <c r="E84" s="174"/>
      <c r="F84" s="169"/>
      <c r="G84" s="168"/>
      <c r="H84" s="174"/>
      <c r="I84" s="169"/>
      <c r="J84" s="168"/>
      <c r="K84" s="169"/>
      <c r="L84" s="168"/>
      <c r="M84" s="174"/>
      <c r="N84" s="169"/>
      <c r="O84" s="48" t="s">
        <v>153</v>
      </c>
      <c r="P84" s="113"/>
      <c r="Q84" s="32"/>
      <c r="R84" s="17" t="str">
        <f t="shared" si="2"/>
        <v/>
      </c>
      <c r="S84" s="32"/>
      <c r="T84" s="17" t="str">
        <f t="shared" si="3"/>
        <v/>
      </c>
      <c r="U84" s="102"/>
      <c r="V84" s="305"/>
      <c r="W84" s="305"/>
      <c r="AD84" s="76" t="str">
        <f>IF($P84="","0",VLOOKUP($P84,登録データ!$U$4:$V$19,2,FALSE))</f>
        <v>0</v>
      </c>
      <c r="AE84" s="76" t="str">
        <f t="shared" si="4"/>
        <v>00</v>
      </c>
      <c r="AF84" s="76" t="str">
        <f t="shared" si="5"/>
        <v/>
      </c>
      <c r="AG84" s="76" t="str">
        <f t="shared" si="0"/>
        <v>000000</v>
      </c>
      <c r="AH84" s="76" t="str">
        <f t="shared" si="1"/>
        <v/>
      </c>
      <c r="AI84" s="76" t="str">
        <f t="shared" si="6"/>
        <v/>
      </c>
      <c r="AJ84" s="320" t="str">
        <f>IF($C84="","",IF($C84="@",0,IF(COUNTIF($C$21:$C$620,$C84)=1,0,1)))</f>
        <v/>
      </c>
      <c r="AK84" s="320" t="str">
        <f>IF($L84="","",IF(OR($L84="東京都",$L84="北海道",$L84="大阪府",$L84="京都府",RIGHT($L84,1)="県"),0,1))</f>
        <v/>
      </c>
      <c r="AO84" s="76" t="str">
        <f>IF(AP84="","",RANK(AP84,$AP$21:$AP$600,1))</f>
        <v/>
      </c>
      <c r="AP84" s="76" t="str">
        <f>IF(V84="","",C84)</f>
        <v/>
      </c>
      <c r="AQ84" s="1" t="str">
        <f>IF(AR84="","",RANK(AR84,$AR$21:$AR$600,1))</f>
        <v/>
      </c>
      <c r="AR84" s="76" t="str">
        <f>IF(W84="","",C84)</f>
        <v/>
      </c>
      <c r="BH84" s="76" t="str">
        <f t="shared" ref="BH84" si="87">IF(C84="","",G86)</f>
        <v/>
      </c>
      <c r="BI84" s="76" t="str">
        <f t="shared" ref="BI84" si="88">RIGHT(C84,3)</f>
        <v/>
      </c>
      <c r="BJ84" s="76" t="str">
        <f t="shared" ref="BJ84" si="89">IF(C84="","",RIGHT("00"&amp;BI84,3))</f>
        <v/>
      </c>
      <c r="BK84" s="76" t="str">
        <f t="shared" ref="BK84" si="90">CONCATENATE(BH84,BJ84)</f>
        <v/>
      </c>
    </row>
    <row r="85" spans="2:63" ht="18.75" customHeight="1">
      <c r="B85" s="125"/>
      <c r="C85" s="165"/>
      <c r="D85" s="170"/>
      <c r="E85" s="175"/>
      <c r="F85" s="171"/>
      <c r="G85" s="213"/>
      <c r="H85" s="214"/>
      <c r="I85" s="215"/>
      <c r="J85" s="170"/>
      <c r="K85" s="171"/>
      <c r="L85" s="170"/>
      <c r="M85" s="175"/>
      <c r="N85" s="171"/>
      <c r="O85" s="48" t="s">
        <v>154</v>
      </c>
      <c r="P85" s="27"/>
      <c r="Q85" s="45"/>
      <c r="R85" s="48" t="str">
        <f t="shared" si="2"/>
        <v/>
      </c>
      <c r="S85" s="45"/>
      <c r="T85" s="48" t="str">
        <f t="shared" si="3"/>
        <v/>
      </c>
      <c r="U85" s="73"/>
      <c r="V85" s="306"/>
      <c r="W85" s="306"/>
      <c r="AD85" s="76" t="str">
        <f>IF($P85="","0",VLOOKUP($P85,登録データ!$U$4:$V$19,2,FALSE))</f>
        <v>0</v>
      </c>
      <c r="AE85" s="76" t="str">
        <f t="shared" si="4"/>
        <v>00</v>
      </c>
      <c r="AF85" s="76" t="str">
        <f t="shared" si="5"/>
        <v/>
      </c>
      <c r="AG85" s="76" t="str">
        <f t="shared" ref="AG85:AG148" si="91">IF($AF85=2,IF($S85="","0000",CONCATENATE(RIGHT($S85+100,2),$AE85)),IF($S85="","000000",CONCATENATE(RIGHT($Q85+100,2),RIGHT($S85+100,2),$AE85)))</f>
        <v>000000</v>
      </c>
      <c r="AH85" s="76" t="str">
        <f t="shared" ref="AH85:AH148" si="92">IF($P85="","",CONCATENATE($AD85," ",IF($AF85=1,RIGHT($AG85+10000000,7),RIGHT($AG85+100000,5))))</f>
        <v/>
      </c>
      <c r="AI85" s="76" t="str">
        <f t="shared" si="6"/>
        <v/>
      </c>
      <c r="AJ85" s="320"/>
      <c r="AK85" s="320"/>
      <c r="BH85" s="76"/>
      <c r="BI85" s="76"/>
      <c r="BJ85" s="76"/>
      <c r="BK85" s="76"/>
    </row>
    <row r="86" spans="2:63" ht="19.5" customHeight="1" thickBot="1">
      <c r="B86" s="210"/>
      <c r="C86" s="166"/>
      <c r="D86" s="172"/>
      <c r="E86" s="176"/>
      <c r="F86" s="173"/>
      <c r="G86" s="216"/>
      <c r="H86" s="217"/>
      <c r="I86" s="218"/>
      <c r="J86" s="172"/>
      <c r="K86" s="173"/>
      <c r="L86" s="172"/>
      <c r="M86" s="176"/>
      <c r="N86" s="173"/>
      <c r="O86" s="9" t="s">
        <v>188</v>
      </c>
      <c r="P86" s="114"/>
      <c r="Q86" s="30"/>
      <c r="R86" s="9" t="str">
        <f t="shared" ref="R86:R149" si="93">IF($P86="","",IF(OR(RIGHT($P86,1)="m",RIGHT($P86,1)="H"),"分",""))</f>
        <v/>
      </c>
      <c r="S86" s="30"/>
      <c r="T86" s="9" t="str">
        <f t="shared" ref="T86:T149" si="94">IF($P86="","",IF(OR(RIGHT($P86,1)="m",RIGHT($P86,1)="H"),"秒","m"))</f>
        <v/>
      </c>
      <c r="U86" s="82"/>
      <c r="V86" s="306"/>
      <c r="W86" s="306"/>
      <c r="AD86" s="76" t="str">
        <f>IF($P86="","0",VLOOKUP($P86,登録データ!$U$4:$V$19,2,FALSE))</f>
        <v>0</v>
      </c>
      <c r="AE86" s="76" t="str">
        <f t="shared" ref="AE86:AE149" si="95">IF($U86="","00",IF(LEN($U86)=1,$U86*10,$U86))</f>
        <v>00</v>
      </c>
      <c r="AF86" s="76" t="str">
        <f t="shared" ref="AF86:AF149" si="96">IF($P86="","",IF(OR(RIGHT($P86,1)="m",RIGHT($P86,1)="H"),1,2))</f>
        <v/>
      </c>
      <c r="AG86" s="76" t="str">
        <f t="shared" si="91"/>
        <v>000000</v>
      </c>
      <c r="AH86" s="76" t="str">
        <f t="shared" si="92"/>
        <v/>
      </c>
      <c r="AI86" s="76" t="str">
        <f t="shared" ref="AI86:AI149" si="97">IF($S86="","",IF(OR(VALUE($S86)&lt;60,$T86="m"),0,1))</f>
        <v/>
      </c>
      <c r="AJ86" s="320"/>
      <c r="AK86" s="320"/>
      <c r="BH86" s="76"/>
      <c r="BI86" s="76"/>
      <c r="BJ86" s="76"/>
      <c r="BK86" s="76"/>
    </row>
    <row r="87" spans="2:63" ht="19.5" customHeight="1" thickTop="1">
      <c r="B87" s="125">
        <v>23</v>
      </c>
      <c r="C87" s="164"/>
      <c r="D87" s="168"/>
      <c r="E87" s="174"/>
      <c r="F87" s="169"/>
      <c r="G87" s="168"/>
      <c r="H87" s="174"/>
      <c r="I87" s="169"/>
      <c r="J87" s="168"/>
      <c r="K87" s="169"/>
      <c r="L87" s="168"/>
      <c r="M87" s="174"/>
      <c r="N87" s="169"/>
      <c r="O87" s="48" t="s">
        <v>153</v>
      </c>
      <c r="P87" s="113"/>
      <c r="Q87" s="32"/>
      <c r="R87" s="17" t="str">
        <f t="shared" si="93"/>
        <v/>
      </c>
      <c r="S87" s="32"/>
      <c r="T87" s="17" t="str">
        <f t="shared" si="94"/>
        <v/>
      </c>
      <c r="U87" s="102"/>
      <c r="V87" s="305"/>
      <c r="W87" s="305"/>
      <c r="AD87" s="76" t="str">
        <f>IF($P87="","0",VLOOKUP($P87,登録データ!$U$4:$V$19,2,FALSE))</f>
        <v>0</v>
      </c>
      <c r="AE87" s="76" t="str">
        <f t="shared" si="95"/>
        <v>00</v>
      </c>
      <c r="AF87" s="76" t="str">
        <f t="shared" si="96"/>
        <v/>
      </c>
      <c r="AG87" s="76" t="str">
        <f t="shared" si="91"/>
        <v>000000</v>
      </c>
      <c r="AH87" s="76" t="str">
        <f t="shared" si="92"/>
        <v/>
      </c>
      <c r="AI87" s="76" t="str">
        <f t="shared" si="97"/>
        <v/>
      </c>
      <c r="AJ87" s="320" t="str">
        <f>IF($C87="","",IF($C87="@",0,IF(COUNTIF($C$21:$C$620,$C87)=1,0,1)))</f>
        <v/>
      </c>
      <c r="AK87" s="320" t="str">
        <f>IF($L87="","",IF(OR($L87="東京都",$L87="北海道",$L87="大阪府",$L87="京都府",RIGHT($L87,1)="県"),0,1))</f>
        <v/>
      </c>
      <c r="AO87" s="76" t="str">
        <f>IF(AP87="","",RANK(AP87,$AP$21:$AP$600,1))</f>
        <v/>
      </c>
      <c r="AP87" s="76" t="str">
        <f>IF(V87="","",C87)</f>
        <v/>
      </c>
      <c r="AQ87" s="1" t="str">
        <f>IF(AR87="","",RANK(AR87,$AR$21:$AR$600,1))</f>
        <v/>
      </c>
      <c r="AR87" s="76" t="str">
        <f>IF(W87="","",C87)</f>
        <v/>
      </c>
      <c r="BH87" s="76" t="str">
        <f t="shared" ref="BH87" si="98">IF(C87="","",G89)</f>
        <v/>
      </c>
      <c r="BI87" s="76" t="str">
        <f t="shared" ref="BI87" si="99">RIGHT(C87,3)</f>
        <v/>
      </c>
      <c r="BJ87" s="76" t="str">
        <f t="shared" ref="BJ87" si="100">IF(C87="","",RIGHT("00"&amp;BI87,3))</f>
        <v/>
      </c>
      <c r="BK87" s="76" t="str">
        <f t="shared" ref="BK87" si="101">CONCATENATE(BH87,BJ87)</f>
        <v/>
      </c>
    </row>
    <row r="88" spans="2:63" ht="18.75" customHeight="1">
      <c r="B88" s="125"/>
      <c r="C88" s="165"/>
      <c r="D88" s="170"/>
      <c r="E88" s="175"/>
      <c r="F88" s="171"/>
      <c r="G88" s="213"/>
      <c r="H88" s="214"/>
      <c r="I88" s="215"/>
      <c r="J88" s="170"/>
      <c r="K88" s="171"/>
      <c r="L88" s="170"/>
      <c r="M88" s="175"/>
      <c r="N88" s="171"/>
      <c r="O88" s="48" t="s">
        <v>154</v>
      </c>
      <c r="P88" s="27"/>
      <c r="Q88" s="45"/>
      <c r="R88" s="48" t="str">
        <f t="shared" si="93"/>
        <v/>
      </c>
      <c r="S88" s="45"/>
      <c r="T88" s="48" t="str">
        <f t="shared" si="94"/>
        <v/>
      </c>
      <c r="U88" s="73"/>
      <c r="V88" s="306"/>
      <c r="W88" s="306"/>
      <c r="AD88" s="76" t="str">
        <f>IF($P88="","0",VLOOKUP($P88,登録データ!$U$4:$V$19,2,FALSE))</f>
        <v>0</v>
      </c>
      <c r="AE88" s="76" t="str">
        <f t="shared" si="95"/>
        <v>00</v>
      </c>
      <c r="AF88" s="76" t="str">
        <f t="shared" si="96"/>
        <v/>
      </c>
      <c r="AG88" s="76" t="str">
        <f t="shared" si="91"/>
        <v>000000</v>
      </c>
      <c r="AH88" s="76" t="str">
        <f t="shared" si="92"/>
        <v/>
      </c>
      <c r="AI88" s="76" t="str">
        <f t="shared" si="97"/>
        <v/>
      </c>
      <c r="AJ88" s="320"/>
      <c r="AK88" s="320"/>
      <c r="BH88" s="76"/>
      <c r="BI88" s="76"/>
      <c r="BJ88" s="76"/>
      <c r="BK88" s="76"/>
    </row>
    <row r="89" spans="2:63" ht="19.5" customHeight="1" thickBot="1">
      <c r="B89" s="210"/>
      <c r="C89" s="166"/>
      <c r="D89" s="172"/>
      <c r="E89" s="176"/>
      <c r="F89" s="173"/>
      <c r="G89" s="216"/>
      <c r="H89" s="217"/>
      <c r="I89" s="218"/>
      <c r="J89" s="172"/>
      <c r="K89" s="173"/>
      <c r="L89" s="172"/>
      <c r="M89" s="176"/>
      <c r="N89" s="173"/>
      <c r="O89" s="9" t="s">
        <v>188</v>
      </c>
      <c r="P89" s="114"/>
      <c r="Q89" s="30"/>
      <c r="R89" s="9" t="str">
        <f t="shared" si="93"/>
        <v/>
      </c>
      <c r="S89" s="30"/>
      <c r="T89" s="9" t="str">
        <f t="shared" si="94"/>
        <v/>
      </c>
      <c r="U89" s="82"/>
      <c r="V89" s="306"/>
      <c r="W89" s="306"/>
      <c r="AD89" s="76" t="str">
        <f>IF($P89="","0",VLOOKUP($P89,登録データ!$U$4:$V$19,2,FALSE))</f>
        <v>0</v>
      </c>
      <c r="AE89" s="76" t="str">
        <f t="shared" si="95"/>
        <v>00</v>
      </c>
      <c r="AF89" s="76" t="str">
        <f t="shared" si="96"/>
        <v/>
      </c>
      <c r="AG89" s="76" t="str">
        <f t="shared" si="91"/>
        <v>000000</v>
      </c>
      <c r="AH89" s="76" t="str">
        <f t="shared" si="92"/>
        <v/>
      </c>
      <c r="AI89" s="76" t="str">
        <f t="shared" si="97"/>
        <v/>
      </c>
      <c r="AJ89" s="320"/>
      <c r="AK89" s="320"/>
      <c r="BH89" s="76"/>
      <c r="BI89" s="76"/>
      <c r="BJ89" s="76"/>
      <c r="BK89" s="76"/>
    </row>
    <row r="90" spans="2:63" ht="19.5" customHeight="1" thickTop="1">
      <c r="B90" s="125">
        <v>24</v>
      </c>
      <c r="C90" s="164"/>
      <c r="D90" s="168"/>
      <c r="E90" s="174"/>
      <c r="F90" s="169"/>
      <c r="G90" s="168"/>
      <c r="H90" s="174"/>
      <c r="I90" s="169"/>
      <c r="J90" s="168"/>
      <c r="K90" s="169"/>
      <c r="L90" s="168"/>
      <c r="M90" s="174"/>
      <c r="N90" s="169"/>
      <c r="O90" s="48" t="s">
        <v>153</v>
      </c>
      <c r="P90" s="113"/>
      <c r="Q90" s="32"/>
      <c r="R90" s="17" t="str">
        <f t="shared" si="93"/>
        <v/>
      </c>
      <c r="S90" s="32"/>
      <c r="T90" s="17" t="str">
        <f t="shared" si="94"/>
        <v/>
      </c>
      <c r="U90" s="102"/>
      <c r="V90" s="305"/>
      <c r="W90" s="305"/>
      <c r="AD90" s="76" t="str">
        <f>IF($P90="","0",VLOOKUP($P90,登録データ!$U$4:$V$19,2,FALSE))</f>
        <v>0</v>
      </c>
      <c r="AE90" s="76" t="str">
        <f t="shared" si="95"/>
        <v>00</v>
      </c>
      <c r="AF90" s="76" t="str">
        <f t="shared" si="96"/>
        <v/>
      </c>
      <c r="AG90" s="76" t="str">
        <f t="shared" si="91"/>
        <v>000000</v>
      </c>
      <c r="AH90" s="76" t="str">
        <f t="shared" si="92"/>
        <v/>
      </c>
      <c r="AI90" s="76" t="str">
        <f t="shared" si="97"/>
        <v/>
      </c>
      <c r="AJ90" s="320" t="str">
        <f>IF($C90="","",IF($C90="@",0,IF(COUNTIF($C$21:$C$620,$C90)=1,0,1)))</f>
        <v/>
      </c>
      <c r="AK90" s="320" t="str">
        <f>IF($L90="","",IF(OR($L90="東京都",$L90="北海道",$L90="大阪府",$L90="京都府",RIGHT($L90,1)="県"),0,1))</f>
        <v/>
      </c>
      <c r="AO90" s="76" t="str">
        <f>IF(AP90="","",RANK(AP90,$AP$21:$AP$600,1))</f>
        <v/>
      </c>
      <c r="AP90" s="76" t="str">
        <f>IF(V90="","",C90)</f>
        <v/>
      </c>
      <c r="AQ90" s="1" t="str">
        <f>IF(AR90="","",RANK(AR90,$AR$21:$AR$600,1))</f>
        <v/>
      </c>
      <c r="AR90" s="76" t="str">
        <f>IF(W90="","",C90)</f>
        <v/>
      </c>
      <c r="BH90" s="76" t="str">
        <f t="shared" ref="BH90" si="102">IF(C90="","",G92)</f>
        <v/>
      </c>
      <c r="BI90" s="76" t="str">
        <f t="shared" ref="BI90" si="103">RIGHT(C90,3)</f>
        <v/>
      </c>
      <c r="BJ90" s="76" t="str">
        <f t="shared" ref="BJ90" si="104">IF(C90="","",RIGHT("00"&amp;BI90,3))</f>
        <v/>
      </c>
      <c r="BK90" s="76" t="str">
        <f t="shared" ref="BK90" si="105">CONCATENATE(BH90,BJ90)</f>
        <v/>
      </c>
    </row>
    <row r="91" spans="2:63" ht="18.75" customHeight="1">
      <c r="B91" s="125"/>
      <c r="C91" s="165"/>
      <c r="D91" s="170"/>
      <c r="E91" s="175"/>
      <c r="F91" s="171"/>
      <c r="G91" s="213"/>
      <c r="H91" s="214"/>
      <c r="I91" s="215"/>
      <c r="J91" s="170"/>
      <c r="K91" s="171"/>
      <c r="L91" s="170"/>
      <c r="M91" s="175"/>
      <c r="N91" s="171"/>
      <c r="O91" s="48" t="s">
        <v>154</v>
      </c>
      <c r="P91" s="27"/>
      <c r="Q91" s="45"/>
      <c r="R91" s="48" t="str">
        <f t="shared" si="93"/>
        <v/>
      </c>
      <c r="S91" s="45"/>
      <c r="T91" s="48" t="str">
        <f t="shared" si="94"/>
        <v/>
      </c>
      <c r="U91" s="73"/>
      <c r="V91" s="306"/>
      <c r="W91" s="306"/>
      <c r="AD91" s="76" t="str">
        <f>IF($P91="","0",VLOOKUP($P91,登録データ!$U$4:$V$19,2,FALSE))</f>
        <v>0</v>
      </c>
      <c r="AE91" s="76" t="str">
        <f t="shared" si="95"/>
        <v>00</v>
      </c>
      <c r="AF91" s="76" t="str">
        <f t="shared" si="96"/>
        <v/>
      </c>
      <c r="AG91" s="76" t="str">
        <f t="shared" si="91"/>
        <v>000000</v>
      </c>
      <c r="AH91" s="76" t="str">
        <f t="shared" si="92"/>
        <v/>
      </c>
      <c r="AI91" s="76" t="str">
        <f t="shared" si="97"/>
        <v/>
      </c>
      <c r="AJ91" s="320"/>
      <c r="AK91" s="320"/>
      <c r="BH91" s="76"/>
      <c r="BI91" s="76"/>
      <c r="BJ91" s="76"/>
      <c r="BK91" s="76"/>
    </row>
    <row r="92" spans="2:63" ht="19.5" customHeight="1" thickBot="1">
      <c r="B92" s="210"/>
      <c r="C92" s="166"/>
      <c r="D92" s="172"/>
      <c r="E92" s="176"/>
      <c r="F92" s="173"/>
      <c r="G92" s="216"/>
      <c r="H92" s="217"/>
      <c r="I92" s="218"/>
      <c r="J92" s="172"/>
      <c r="K92" s="173"/>
      <c r="L92" s="172"/>
      <c r="M92" s="176"/>
      <c r="N92" s="173"/>
      <c r="O92" s="9" t="s">
        <v>188</v>
      </c>
      <c r="P92" s="114"/>
      <c r="Q92" s="30"/>
      <c r="R92" s="9" t="str">
        <f t="shared" si="93"/>
        <v/>
      </c>
      <c r="S92" s="30"/>
      <c r="T92" s="9" t="str">
        <f t="shared" si="94"/>
        <v/>
      </c>
      <c r="U92" s="82"/>
      <c r="V92" s="306"/>
      <c r="W92" s="306"/>
      <c r="AD92" s="76" t="str">
        <f>IF($P92="","0",VLOOKUP($P92,登録データ!$U$4:$V$19,2,FALSE))</f>
        <v>0</v>
      </c>
      <c r="AE92" s="76" t="str">
        <f t="shared" si="95"/>
        <v>00</v>
      </c>
      <c r="AF92" s="76" t="str">
        <f t="shared" si="96"/>
        <v/>
      </c>
      <c r="AG92" s="76" t="str">
        <f t="shared" si="91"/>
        <v>000000</v>
      </c>
      <c r="AH92" s="76" t="str">
        <f t="shared" si="92"/>
        <v/>
      </c>
      <c r="AI92" s="76" t="str">
        <f t="shared" si="97"/>
        <v/>
      </c>
      <c r="AJ92" s="320"/>
      <c r="AK92" s="320"/>
      <c r="BH92" s="76"/>
      <c r="BI92" s="76"/>
      <c r="BJ92" s="76"/>
      <c r="BK92" s="76"/>
    </row>
    <row r="93" spans="2:63" ht="19.5" customHeight="1" thickTop="1">
      <c r="B93" s="125">
        <v>25</v>
      </c>
      <c r="C93" s="164"/>
      <c r="D93" s="168"/>
      <c r="E93" s="174"/>
      <c r="F93" s="169"/>
      <c r="G93" s="168"/>
      <c r="H93" s="174"/>
      <c r="I93" s="169"/>
      <c r="J93" s="168"/>
      <c r="K93" s="169"/>
      <c r="L93" s="168"/>
      <c r="M93" s="174"/>
      <c r="N93" s="169"/>
      <c r="O93" s="48" t="s">
        <v>153</v>
      </c>
      <c r="P93" s="113"/>
      <c r="Q93" s="32"/>
      <c r="R93" s="17" t="str">
        <f t="shared" si="93"/>
        <v/>
      </c>
      <c r="S93" s="32"/>
      <c r="T93" s="17" t="str">
        <f t="shared" si="94"/>
        <v/>
      </c>
      <c r="U93" s="102"/>
      <c r="V93" s="305"/>
      <c r="W93" s="305"/>
      <c r="AD93" s="76" t="str">
        <f>IF($P93="","0",VLOOKUP($P93,登録データ!$U$4:$V$19,2,FALSE))</f>
        <v>0</v>
      </c>
      <c r="AE93" s="76" t="str">
        <f t="shared" si="95"/>
        <v>00</v>
      </c>
      <c r="AF93" s="76" t="str">
        <f t="shared" si="96"/>
        <v/>
      </c>
      <c r="AG93" s="76" t="str">
        <f t="shared" si="91"/>
        <v>000000</v>
      </c>
      <c r="AH93" s="76" t="str">
        <f t="shared" si="92"/>
        <v/>
      </c>
      <c r="AI93" s="76" t="str">
        <f t="shared" si="97"/>
        <v/>
      </c>
      <c r="AJ93" s="320" t="str">
        <f>IF($C93="","",IF($C93="@",0,IF(COUNTIF($C$21:$C$620,$C93)=1,0,1)))</f>
        <v/>
      </c>
      <c r="AK93" s="320" t="str">
        <f>IF($L93="","",IF(OR($L93="東京都",$L93="北海道",$L93="大阪府",$L93="京都府",RIGHT($L93,1)="県"),0,1))</f>
        <v/>
      </c>
      <c r="AO93" s="76" t="str">
        <f>IF(AP93="","",RANK(AP93,$AP$21:$AP$600,1))</f>
        <v/>
      </c>
      <c r="AP93" s="76" t="str">
        <f>IF(V93="","",C93)</f>
        <v/>
      </c>
      <c r="AQ93" s="1" t="str">
        <f>IF(AR93="","",RANK(AR93,$AR$21:$AR$600,1))</f>
        <v/>
      </c>
      <c r="AR93" s="76" t="str">
        <f>IF(W93="","",C93)</f>
        <v/>
      </c>
      <c r="BH93" s="76" t="str">
        <f t="shared" ref="BH93" si="106">IF(C93="","",G95)</f>
        <v/>
      </c>
      <c r="BI93" s="76" t="str">
        <f t="shared" ref="BI93" si="107">RIGHT(C93,3)</f>
        <v/>
      </c>
      <c r="BJ93" s="76" t="str">
        <f t="shared" ref="BJ93" si="108">IF(C93="","",RIGHT("00"&amp;BI93,3))</f>
        <v/>
      </c>
      <c r="BK93" s="76" t="str">
        <f t="shared" ref="BK93" si="109">CONCATENATE(BH93,BJ93)</f>
        <v/>
      </c>
    </row>
    <row r="94" spans="2:63" ht="18.75" customHeight="1">
      <c r="B94" s="125"/>
      <c r="C94" s="165"/>
      <c r="D94" s="170"/>
      <c r="E94" s="175"/>
      <c r="F94" s="171"/>
      <c r="G94" s="213"/>
      <c r="H94" s="214"/>
      <c r="I94" s="215"/>
      <c r="J94" s="170"/>
      <c r="K94" s="171"/>
      <c r="L94" s="170"/>
      <c r="M94" s="175"/>
      <c r="N94" s="171"/>
      <c r="O94" s="48" t="s">
        <v>154</v>
      </c>
      <c r="P94" s="27"/>
      <c r="Q94" s="45"/>
      <c r="R94" s="48" t="str">
        <f t="shared" si="93"/>
        <v/>
      </c>
      <c r="S94" s="45"/>
      <c r="T94" s="48" t="str">
        <f t="shared" si="94"/>
        <v/>
      </c>
      <c r="U94" s="73"/>
      <c r="V94" s="306"/>
      <c r="W94" s="306"/>
      <c r="AD94" s="76" t="str">
        <f>IF($P94="","0",VLOOKUP($P94,登録データ!$U$4:$V$19,2,FALSE))</f>
        <v>0</v>
      </c>
      <c r="AE94" s="76" t="str">
        <f t="shared" si="95"/>
        <v>00</v>
      </c>
      <c r="AF94" s="76" t="str">
        <f t="shared" si="96"/>
        <v/>
      </c>
      <c r="AG94" s="76" t="str">
        <f t="shared" si="91"/>
        <v>000000</v>
      </c>
      <c r="AH94" s="76" t="str">
        <f t="shared" si="92"/>
        <v/>
      </c>
      <c r="AI94" s="76" t="str">
        <f t="shared" si="97"/>
        <v/>
      </c>
      <c r="AJ94" s="320"/>
      <c r="AK94" s="320"/>
      <c r="BH94" s="76"/>
      <c r="BI94" s="76"/>
      <c r="BJ94" s="76"/>
      <c r="BK94" s="76"/>
    </row>
    <row r="95" spans="2:63" ht="19.5" customHeight="1" thickBot="1">
      <c r="B95" s="210"/>
      <c r="C95" s="166"/>
      <c r="D95" s="172"/>
      <c r="E95" s="176"/>
      <c r="F95" s="173"/>
      <c r="G95" s="216"/>
      <c r="H95" s="217"/>
      <c r="I95" s="218"/>
      <c r="J95" s="172"/>
      <c r="K95" s="173"/>
      <c r="L95" s="172"/>
      <c r="M95" s="176"/>
      <c r="N95" s="173"/>
      <c r="O95" s="9" t="s">
        <v>188</v>
      </c>
      <c r="P95" s="114"/>
      <c r="Q95" s="30"/>
      <c r="R95" s="9" t="str">
        <f t="shared" si="93"/>
        <v/>
      </c>
      <c r="S95" s="30"/>
      <c r="T95" s="9" t="str">
        <f t="shared" si="94"/>
        <v/>
      </c>
      <c r="U95" s="82"/>
      <c r="V95" s="306"/>
      <c r="W95" s="306"/>
      <c r="AD95" s="76" t="str">
        <f>IF($P95="","0",VLOOKUP($P95,登録データ!$U$4:$V$19,2,FALSE))</f>
        <v>0</v>
      </c>
      <c r="AE95" s="76" t="str">
        <f t="shared" si="95"/>
        <v>00</v>
      </c>
      <c r="AF95" s="76" t="str">
        <f t="shared" si="96"/>
        <v/>
      </c>
      <c r="AG95" s="76" t="str">
        <f t="shared" si="91"/>
        <v>000000</v>
      </c>
      <c r="AH95" s="76" t="str">
        <f t="shared" si="92"/>
        <v/>
      </c>
      <c r="AI95" s="76" t="str">
        <f t="shared" si="97"/>
        <v/>
      </c>
      <c r="AJ95" s="320"/>
      <c r="AK95" s="320"/>
      <c r="BH95" s="76"/>
      <c r="BI95" s="76"/>
      <c r="BJ95" s="76"/>
      <c r="BK95" s="76"/>
    </row>
    <row r="96" spans="2:63" ht="19.5" customHeight="1" thickTop="1">
      <c r="B96" s="125">
        <v>26</v>
      </c>
      <c r="C96" s="164"/>
      <c r="D96" s="168"/>
      <c r="E96" s="174"/>
      <c r="F96" s="169"/>
      <c r="G96" s="168"/>
      <c r="H96" s="174"/>
      <c r="I96" s="169"/>
      <c r="J96" s="168"/>
      <c r="K96" s="169"/>
      <c r="L96" s="168"/>
      <c r="M96" s="174"/>
      <c r="N96" s="169"/>
      <c r="O96" s="48" t="s">
        <v>153</v>
      </c>
      <c r="P96" s="113"/>
      <c r="Q96" s="32"/>
      <c r="R96" s="17" t="str">
        <f t="shared" si="93"/>
        <v/>
      </c>
      <c r="S96" s="32"/>
      <c r="T96" s="17" t="str">
        <f t="shared" si="94"/>
        <v/>
      </c>
      <c r="U96" s="102"/>
      <c r="V96" s="305"/>
      <c r="W96" s="305"/>
      <c r="AD96" s="76" t="str">
        <f>IF($P96="","0",VLOOKUP($P96,登録データ!$U$4:$V$19,2,FALSE))</f>
        <v>0</v>
      </c>
      <c r="AE96" s="76" t="str">
        <f t="shared" si="95"/>
        <v>00</v>
      </c>
      <c r="AF96" s="76" t="str">
        <f t="shared" si="96"/>
        <v/>
      </c>
      <c r="AG96" s="76" t="str">
        <f t="shared" si="91"/>
        <v>000000</v>
      </c>
      <c r="AH96" s="76" t="str">
        <f t="shared" si="92"/>
        <v/>
      </c>
      <c r="AI96" s="76" t="str">
        <f t="shared" si="97"/>
        <v/>
      </c>
      <c r="AJ96" s="320" t="str">
        <f>IF($C96="","",IF($C96="@",0,IF(COUNTIF($C$21:$C$620,$C96)=1,0,1)))</f>
        <v/>
      </c>
      <c r="AK96" s="320" t="str">
        <f>IF($L96="","",IF(OR($L96="東京都",$L96="北海道",$L96="大阪府",$L96="京都府",RIGHT($L96,1)="県"),0,1))</f>
        <v/>
      </c>
      <c r="AO96" s="76" t="str">
        <f>IF(AP96="","",RANK(AP96,$AP$21:$AP$600,1))</f>
        <v/>
      </c>
      <c r="AP96" s="76" t="str">
        <f>IF(V96="","",C96)</f>
        <v/>
      </c>
      <c r="AQ96" s="1" t="str">
        <f>IF(AR96="","",RANK(AR96,$AR$21:$AR$600,1))</f>
        <v/>
      </c>
      <c r="AR96" s="76" t="str">
        <f>IF(W96="","",C96)</f>
        <v/>
      </c>
      <c r="BH96" s="76" t="str">
        <f t="shared" ref="BH96" si="110">IF(C96="","",G98)</f>
        <v/>
      </c>
      <c r="BI96" s="76" t="str">
        <f t="shared" ref="BI96" si="111">RIGHT(C96,3)</f>
        <v/>
      </c>
      <c r="BJ96" s="76" t="str">
        <f t="shared" ref="BJ96" si="112">IF(C96="","",RIGHT("00"&amp;BI96,3))</f>
        <v/>
      </c>
      <c r="BK96" s="76" t="str">
        <f t="shared" ref="BK96" si="113">CONCATENATE(BH96,BJ96)</f>
        <v/>
      </c>
    </row>
    <row r="97" spans="2:63" ht="18.75" customHeight="1">
      <c r="B97" s="125"/>
      <c r="C97" s="165"/>
      <c r="D97" s="170"/>
      <c r="E97" s="175"/>
      <c r="F97" s="171"/>
      <c r="G97" s="213"/>
      <c r="H97" s="214"/>
      <c r="I97" s="215"/>
      <c r="J97" s="170"/>
      <c r="K97" s="171"/>
      <c r="L97" s="170"/>
      <c r="M97" s="175"/>
      <c r="N97" s="171"/>
      <c r="O97" s="48" t="s">
        <v>154</v>
      </c>
      <c r="P97" s="27"/>
      <c r="Q97" s="45"/>
      <c r="R97" s="48" t="str">
        <f t="shared" si="93"/>
        <v/>
      </c>
      <c r="S97" s="45"/>
      <c r="T97" s="48" t="str">
        <f t="shared" si="94"/>
        <v/>
      </c>
      <c r="U97" s="73"/>
      <c r="V97" s="306"/>
      <c r="W97" s="306"/>
      <c r="AD97" s="76" t="str">
        <f>IF($P97="","0",VLOOKUP($P97,登録データ!$U$4:$V$19,2,FALSE))</f>
        <v>0</v>
      </c>
      <c r="AE97" s="76" t="str">
        <f t="shared" si="95"/>
        <v>00</v>
      </c>
      <c r="AF97" s="76" t="str">
        <f t="shared" si="96"/>
        <v/>
      </c>
      <c r="AG97" s="76" t="str">
        <f t="shared" si="91"/>
        <v>000000</v>
      </c>
      <c r="AH97" s="76" t="str">
        <f t="shared" si="92"/>
        <v/>
      </c>
      <c r="AI97" s="76" t="str">
        <f t="shared" si="97"/>
        <v/>
      </c>
      <c r="AJ97" s="320"/>
      <c r="AK97" s="320"/>
      <c r="BH97" s="76"/>
      <c r="BI97" s="76"/>
      <c r="BJ97" s="76"/>
      <c r="BK97" s="76"/>
    </row>
    <row r="98" spans="2:63" ht="19.5" customHeight="1" thickBot="1">
      <c r="B98" s="210"/>
      <c r="C98" s="166"/>
      <c r="D98" s="172"/>
      <c r="E98" s="176"/>
      <c r="F98" s="173"/>
      <c r="G98" s="216"/>
      <c r="H98" s="217"/>
      <c r="I98" s="218"/>
      <c r="J98" s="172"/>
      <c r="K98" s="173"/>
      <c r="L98" s="172"/>
      <c r="M98" s="176"/>
      <c r="N98" s="173"/>
      <c r="O98" s="9" t="s">
        <v>188</v>
      </c>
      <c r="P98" s="114"/>
      <c r="Q98" s="30"/>
      <c r="R98" s="9" t="str">
        <f t="shared" si="93"/>
        <v/>
      </c>
      <c r="S98" s="30"/>
      <c r="T98" s="9" t="str">
        <f t="shared" si="94"/>
        <v/>
      </c>
      <c r="U98" s="82"/>
      <c r="V98" s="306"/>
      <c r="W98" s="306"/>
      <c r="AD98" s="76" t="str">
        <f>IF($P98="","0",VLOOKUP($P98,登録データ!$U$4:$V$19,2,FALSE))</f>
        <v>0</v>
      </c>
      <c r="AE98" s="76" t="str">
        <f t="shared" si="95"/>
        <v>00</v>
      </c>
      <c r="AF98" s="76" t="str">
        <f t="shared" si="96"/>
        <v/>
      </c>
      <c r="AG98" s="76" t="str">
        <f t="shared" si="91"/>
        <v>000000</v>
      </c>
      <c r="AH98" s="76" t="str">
        <f t="shared" si="92"/>
        <v/>
      </c>
      <c r="AI98" s="76" t="str">
        <f t="shared" si="97"/>
        <v/>
      </c>
      <c r="AJ98" s="320"/>
      <c r="AK98" s="320"/>
      <c r="BH98" s="76"/>
      <c r="BI98" s="76"/>
      <c r="BJ98" s="76"/>
      <c r="BK98" s="76"/>
    </row>
    <row r="99" spans="2:63" ht="19.5" customHeight="1" thickTop="1">
      <c r="B99" s="125">
        <v>27</v>
      </c>
      <c r="C99" s="164"/>
      <c r="D99" s="168"/>
      <c r="E99" s="174"/>
      <c r="F99" s="169"/>
      <c r="G99" s="168"/>
      <c r="H99" s="174"/>
      <c r="I99" s="169"/>
      <c r="J99" s="168"/>
      <c r="K99" s="169"/>
      <c r="L99" s="168"/>
      <c r="M99" s="174"/>
      <c r="N99" s="169"/>
      <c r="O99" s="48" t="s">
        <v>153</v>
      </c>
      <c r="P99" s="113"/>
      <c r="Q99" s="32"/>
      <c r="R99" s="17" t="str">
        <f t="shared" si="93"/>
        <v/>
      </c>
      <c r="S99" s="32"/>
      <c r="T99" s="17" t="str">
        <f t="shared" si="94"/>
        <v/>
      </c>
      <c r="U99" s="102"/>
      <c r="V99" s="305"/>
      <c r="W99" s="305"/>
      <c r="AD99" s="76" t="str">
        <f>IF($P99="","0",VLOOKUP($P99,登録データ!$U$4:$V$19,2,FALSE))</f>
        <v>0</v>
      </c>
      <c r="AE99" s="76" t="str">
        <f t="shared" si="95"/>
        <v>00</v>
      </c>
      <c r="AF99" s="76" t="str">
        <f t="shared" si="96"/>
        <v/>
      </c>
      <c r="AG99" s="76" t="str">
        <f t="shared" si="91"/>
        <v>000000</v>
      </c>
      <c r="AH99" s="76" t="str">
        <f t="shared" si="92"/>
        <v/>
      </c>
      <c r="AI99" s="76" t="str">
        <f t="shared" si="97"/>
        <v/>
      </c>
      <c r="AJ99" s="320" t="str">
        <f>IF($C99="","",IF($C99="@",0,IF(COUNTIF($C$21:$C$620,$C99)=1,0,1)))</f>
        <v/>
      </c>
      <c r="AK99" s="320" t="str">
        <f>IF($L99="","",IF(OR($L99="東京都",$L99="北海道",$L99="大阪府",$L99="京都府",RIGHT($L99,1)="県"),0,1))</f>
        <v/>
      </c>
      <c r="AO99" s="76" t="str">
        <f>IF(AP99="","",RANK(AP99,$AP$21:$AP$600,1))</f>
        <v/>
      </c>
      <c r="AP99" s="76" t="str">
        <f>IF(V99="","",C99)</f>
        <v/>
      </c>
      <c r="AQ99" s="1" t="str">
        <f>IF(AR99="","",RANK(AR99,$AR$21:$AR$600,1))</f>
        <v/>
      </c>
      <c r="AR99" s="76" t="str">
        <f>IF(W99="","",C99)</f>
        <v/>
      </c>
      <c r="BH99" s="76" t="str">
        <f t="shared" ref="BH99" si="114">IF(C99="","",G101)</f>
        <v/>
      </c>
      <c r="BI99" s="76" t="str">
        <f t="shared" ref="BI99" si="115">RIGHT(C99,3)</f>
        <v/>
      </c>
      <c r="BJ99" s="76" t="str">
        <f t="shared" ref="BJ99" si="116">IF(C99="","",RIGHT("00"&amp;BI99,3))</f>
        <v/>
      </c>
      <c r="BK99" s="76" t="str">
        <f t="shared" ref="BK99" si="117">CONCATENATE(BH99,BJ99)</f>
        <v/>
      </c>
    </row>
    <row r="100" spans="2:63" ht="18.75" customHeight="1">
      <c r="B100" s="125"/>
      <c r="C100" s="165"/>
      <c r="D100" s="170"/>
      <c r="E100" s="175"/>
      <c r="F100" s="171"/>
      <c r="G100" s="213"/>
      <c r="H100" s="214"/>
      <c r="I100" s="215"/>
      <c r="J100" s="170"/>
      <c r="K100" s="171"/>
      <c r="L100" s="170"/>
      <c r="M100" s="175"/>
      <c r="N100" s="171"/>
      <c r="O100" s="48" t="s">
        <v>154</v>
      </c>
      <c r="P100" s="27"/>
      <c r="Q100" s="45"/>
      <c r="R100" s="48" t="str">
        <f t="shared" si="93"/>
        <v/>
      </c>
      <c r="S100" s="45"/>
      <c r="T100" s="48" t="str">
        <f t="shared" si="94"/>
        <v/>
      </c>
      <c r="U100" s="73"/>
      <c r="V100" s="306"/>
      <c r="W100" s="306"/>
      <c r="AD100" s="76" t="str">
        <f>IF($P100="","0",VLOOKUP($P100,登録データ!$U$4:$V$19,2,FALSE))</f>
        <v>0</v>
      </c>
      <c r="AE100" s="76" t="str">
        <f t="shared" si="95"/>
        <v>00</v>
      </c>
      <c r="AF100" s="76" t="str">
        <f t="shared" si="96"/>
        <v/>
      </c>
      <c r="AG100" s="76" t="str">
        <f t="shared" si="91"/>
        <v>000000</v>
      </c>
      <c r="AH100" s="76" t="str">
        <f t="shared" si="92"/>
        <v/>
      </c>
      <c r="AI100" s="76" t="str">
        <f t="shared" si="97"/>
        <v/>
      </c>
      <c r="AJ100" s="320"/>
      <c r="AK100" s="320"/>
      <c r="BH100" s="76"/>
      <c r="BI100" s="76"/>
      <c r="BJ100" s="76"/>
      <c r="BK100" s="76"/>
    </row>
    <row r="101" spans="2:63" ht="19.5" customHeight="1" thickBot="1">
      <c r="B101" s="210"/>
      <c r="C101" s="166"/>
      <c r="D101" s="172"/>
      <c r="E101" s="176"/>
      <c r="F101" s="173"/>
      <c r="G101" s="216"/>
      <c r="H101" s="217"/>
      <c r="I101" s="218"/>
      <c r="J101" s="172"/>
      <c r="K101" s="173"/>
      <c r="L101" s="172"/>
      <c r="M101" s="176"/>
      <c r="N101" s="173"/>
      <c r="O101" s="9" t="s">
        <v>188</v>
      </c>
      <c r="P101" s="114"/>
      <c r="Q101" s="30"/>
      <c r="R101" s="9" t="str">
        <f t="shared" si="93"/>
        <v/>
      </c>
      <c r="S101" s="30"/>
      <c r="T101" s="9" t="str">
        <f t="shared" si="94"/>
        <v/>
      </c>
      <c r="U101" s="82"/>
      <c r="V101" s="306"/>
      <c r="W101" s="306"/>
      <c r="AD101" s="76" t="str">
        <f>IF($P101="","0",VLOOKUP($P101,登録データ!$U$4:$V$19,2,FALSE))</f>
        <v>0</v>
      </c>
      <c r="AE101" s="76" t="str">
        <f t="shared" si="95"/>
        <v>00</v>
      </c>
      <c r="AF101" s="76" t="str">
        <f t="shared" si="96"/>
        <v/>
      </c>
      <c r="AG101" s="76" t="str">
        <f t="shared" si="91"/>
        <v>000000</v>
      </c>
      <c r="AH101" s="76" t="str">
        <f t="shared" si="92"/>
        <v/>
      </c>
      <c r="AI101" s="76" t="str">
        <f t="shared" si="97"/>
        <v/>
      </c>
      <c r="AJ101" s="320"/>
      <c r="AK101" s="320"/>
      <c r="BH101" s="76"/>
      <c r="BI101" s="76"/>
      <c r="BJ101" s="76"/>
      <c r="BK101" s="76"/>
    </row>
    <row r="102" spans="2:63" ht="19.5" customHeight="1" thickTop="1">
      <c r="B102" s="125">
        <v>28</v>
      </c>
      <c r="C102" s="164"/>
      <c r="D102" s="168"/>
      <c r="E102" s="174"/>
      <c r="F102" s="169"/>
      <c r="G102" s="168"/>
      <c r="H102" s="174"/>
      <c r="I102" s="169"/>
      <c r="J102" s="168"/>
      <c r="K102" s="169"/>
      <c r="L102" s="168"/>
      <c r="M102" s="174"/>
      <c r="N102" s="169"/>
      <c r="O102" s="48" t="s">
        <v>153</v>
      </c>
      <c r="P102" s="113"/>
      <c r="Q102" s="32"/>
      <c r="R102" s="17" t="str">
        <f t="shared" si="93"/>
        <v/>
      </c>
      <c r="S102" s="32"/>
      <c r="T102" s="17" t="str">
        <f t="shared" si="94"/>
        <v/>
      </c>
      <c r="U102" s="102"/>
      <c r="V102" s="305"/>
      <c r="W102" s="305"/>
      <c r="AD102" s="76" t="str">
        <f>IF($P102="","0",VLOOKUP($P102,登録データ!$U$4:$V$19,2,FALSE))</f>
        <v>0</v>
      </c>
      <c r="AE102" s="76" t="str">
        <f t="shared" si="95"/>
        <v>00</v>
      </c>
      <c r="AF102" s="76" t="str">
        <f t="shared" si="96"/>
        <v/>
      </c>
      <c r="AG102" s="76" t="str">
        <f t="shared" si="91"/>
        <v>000000</v>
      </c>
      <c r="AH102" s="76" t="str">
        <f t="shared" si="92"/>
        <v/>
      </c>
      <c r="AI102" s="76" t="str">
        <f t="shared" si="97"/>
        <v/>
      </c>
      <c r="AJ102" s="320" t="str">
        <f>IF($C102="","",IF($C102="@",0,IF(COUNTIF($C$21:$C$620,$C102)=1,0,1)))</f>
        <v/>
      </c>
      <c r="AK102" s="320" t="str">
        <f>IF($L102="","",IF(OR($L102="東京都",$L102="北海道",$L102="大阪府",$L102="京都府",RIGHT($L102,1)="県"),0,1))</f>
        <v/>
      </c>
      <c r="AO102" s="76" t="str">
        <f>IF(AP102="","",RANK(AP102,$AP$21:$AP$600,1))</f>
        <v/>
      </c>
      <c r="AP102" s="76" t="str">
        <f>IF(V102="","",C102)</f>
        <v/>
      </c>
      <c r="AQ102" s="1" t="str">
        <f>IF(AR102="","",RANK(AR102,$AR$21:$AR$600,1))</f>
        <v/>
      </c>
      <c r="AR102" s="76" t="str">
        <f>IF(W102="","",C102)</f>
        <v/>
      </c>
      <c r="BH102" s="76" t="str">
        <f t="shared" ref="BH102" si="118">IF(C102="","",G104)</f>
        <v/>
      </c>
      <c r="BI102" s="76" t="str">
        <f t="shared" ref="BI102" si="119">RIGHT(C102,3)</f>
        <v/>
      </c>
      <c r="BJ102" s="76" t="str">
        <f t="shared" ref="BJ102" si="120">IF(C102="","",RIGHT("00"&amp;BI102,3))</f>
        <v/>
      </c>
      <c r="BK102" s="76" t="str">
        <f t="shared" ref="BK102" si="121">CONCATENATE(BH102,BJ102)</f>
        <v/>
      </c>
    </row>
    <row r="103" spans="2:63" ht="18.75" customHeight="1">
      <c r="B103" s="125"/>
      <c r="C103" s="165"/>
      <c r="D103" s="170"/>
      <c r="E103" s="175"/>
      <c r="F103" s="171"/>
      <c r="G103" s="213"/>
      <c r="H103" s="214"/>
      <c r="I103" s="215"/>
      <c r="J103" s="170"/>
      <c r="K103" s="171"/>
      <c r="L103" s="170"/>
      <c r="M103" s="175"/>
      <c r="N103" s="171"/>
      <c r="O103" s="48" t="s">
        <v>154</v>
      </c>
      <c r="P103" s="27"/>
      <c r="Q103" s="45"/>
      <c r="R103" s="48" t="str">
        <f t="shared" si="93"/>
        <v/>
      </c>
      <c r="S103" s="45"/>
      <c r="T103" s="48" t="str">
        <f t="shared" si="94"/>
        <v/>
      </c>
      <c r="U103" s="73"/>
      <c r="V103" s="306"/>
      <c r="W103" s="306"/>
      <c r="AD103" s="76" t="str">
        <f>IF($P103="","0",VLOOKUP($P103,登録データ!$U$4:$V$19,2,FALSE))</f>
        <v>0</v>
      </c>
      <c r="AE103" s="76" t="str">
        <f t="shared" si="95"/>
        <v>00</v>
      </c>
      <c r="AF103" s="76" t="str">
        <f t="shared" si="96"/>
        <v/>
      </c>
      <c r="AG103" s="76" t="str">
        <f t="shared" si="91"/>
        <v>000000</v>
      </c>
      <c r="AH103" s="76" t="str">
        <f t="shared" si="92"/>
        <v/>
      </c>
      <c r="AI103" s="76" t="str">
        <f t="shared" si="97"/>
        <v/>
      </c>
      <c r="AJ103" s="320"/>
      <c r="AK103" s="320"/>
      <c r="BH103" s="76"/>
      <c r="BI103" s="76"/>
      <c r="BJ103" s="76"/>
      <c r="BK103" s="76"/>
    </row>
    <row r="104" spans="2:63" ht="19.5" customHeight="1" thickBot="1">
      <c r="B104" s="210"/>
      <c r="C104" s="166"/>
      <c r="D104" s="172"/>
      <c r="E104" s="176"/>
      <c r="F104" s="173"/>
      <c r="G104" s="216"/>
      <c r="H104" s="217"/>
      <c r="I104" s="218"/>
      <c r="J104" s="172"/>
      <c r="K104" s="173"/>
      <c r="L104" s="172"/>
      <c r="M104" s="176"/>
      <c r="N104" s="173"/>
      <c r="O104" s="9" t="s">
        <v>188</v>
      </c>
      <c r="P104" s="114"/>
      <c r="Q104" s="30"/>
      <c r="R104" s="9" t="str">
        <f t="shared" si="93"/>
        <v/>
      </c>
      <c r="S104" s="30"/>
      <c r="T104" s="9" t="str">
        <f t="shared" si="94"/>
        <v/>
      </c>
      <c r="U104" s="82"/>
      <c r="V104" s="306"/>
      <c r="W104" s="306"/>
      <c r="AD104" s="76" t="str">
        <f>IF($P104="","0",VLOOKUP($P104,登録データ!$U$4:$V$19,2,FALSE))</f>
        <v>0</v>
      </c>
      <c r="AE104" s="76" t="str">
        <f t="shared" si="95"/>
        <v>00</v>
      </c>
      <c r="AF104" s="76" t="str">
        <f t="shared" si="96"/>
        <v/>
      </c>
      <c r="AG104" s="76" t="str">
        <f t="shared" si="91"/>
        <v>000000</v>
      </c>
      <c r="AH104" s="76" t="str">
        <f t="shared" si="92"/>
        <v/>
      </c>
      <c r="AI104" s="76" t="str">
        <f t="shared" si="97"/>
        <v/>
      </c>
      <c r="AJ104" s="320"/>
      <c r="AK104" s="320"/>
      <c r="BH104" s="76"/>
      <c r="BI104" s="76"/>
      <c r="BJ104" s="76"/>
      <c r="BK104" s="76"/>
    </row>
    <row r="105" spans="2:63" ht="19.5" customHeight="1" thickTop="1">
      <c r="B105" s="125">
        <v>29</v>
      </c>
      <c r="C105" s="164"/>
      <c r="D105" s="168"/>
      <c r="E105" s="174"/>
      <c r="F105" s="169"/>
      <c r="G105" s="168"/>
      <c r="H105" s="174"/>
      <c r="I105" s="169"/>
      <c r="J105" s="168"/>
      <c r="K105" s="169"/>
      <c r="L105" s="168"/>
      <c r="M105" s="174"/>
      <c r="N105" s="169"/>
      <c r="O105" s="48" t="s">
        <v>153</v>
      </c>
      <c r="P105" s="113"/>
      <c r="Q105" s="32"/>
      <c r="R105" s="17" t="str">
        <f t="shared" si="93"/>
        <v/>
      </c>
      <c r="S105" s="32"/>
      <c r="T105" s="17" t="str">
        <f t="shared" si="94"/>
        <v/>
      </c>
      <c r="U105" s="102"/>
      <c r="V105" s="305"/>
      <c r="W105" s="305"/>
      <c r="AD105" s="76" t="str">
        <f>IF($P105="","0",VLOOKUP($P105,登録データ!$U$4:$V$19,2,FALSE))</f>
        <v>0</v>
      </c>
      <c r="AE105" s="76" t="str">
        <f t="shared" si="95"/>
        <v>00</v>
      </c>
      <c r="AF105" s="76" t="str">
        <f t="shared" si="96"/>
        <v/>
      </c>
      <c r="AG105" s="76" t="str">
        <f t="shared" si="91"/>
        <v>000000</v>
      </c>
      <c r="AH105" s="76" t="str">
        <f t="shared" si="92"/>
        <v/>
      </c>
      <c r="AI105" s="76" t="str">
        <f t="shared" si="97"/>
        <v/>
      </c>
      <c r="AJ105" s="320" t="str">
        <f>IF($C105="","",IF($C105="@",0,IF(COUNTIF($C$21:$C$620,$C105)=1,0,1)))</f>
        <v/>
      </c>
      <c r="AK105" s="320" t="str">
        <f>IF($L105="","",IF(OR($L105="東京都",$L105="北海道",$L105="大阪府",$L105="京都府",RIGHT($L105,1)="県"),0,1))</f>
        <v/>
      </c>
      <c r="AO105" s="76" t="str">
        <f>IF(AP105="","",RANK(AP105,$AP$21:$AP$600,1))</f>
        <v/>
      </c>
      <c r="AP105" s="76" t="str">
        <f>IF(V105="","",C105)</f>
        <v/>
      </c>
      <c r="AQ105" s="1" t="str">
        <f>IF(AR105="","",RANK(AR105,$AR$21:$AR$600,1))</f>
        <v/>
      </c>
      <c r="AR105" s="76" t="str">
        <f>IF(W105="","",C105)</f>
        <v/>
      </c>
      <c r="BH105" s="76" t="str">
        <f t="shared" ref="BH105" si="122">IF(C105="","",G107)</f>
        <v/>
      </c>
      <c r="BI105" s="76" t="str">
        <f t="shared" ref="BI105" si="123">RIGHT(C105,3)</f>
        <v/>
      </c>
      <c r="BJ105" s="76" t="str">
        <f t="shared" ref="BJ105" si="124">IF(C105="","",RIGHT("00"&amp;BI105,3))</f>
        <v/>
      </c>
      <c r="BK105" s="76" t="str">
        <f t="shared" ref="BK105" si="125">CONCATENATE(BH105,BJ105)</f>
        <v/>
      </c>
    </row>
    <row r="106" spans="2:63" ht="18.75" customHeight="1">
      <c r="B106" s="125"/>
      <c r="C106" s="165"/>
      <c r="D106" s="170"/>
      <c r="E106" s="175"/>
      <c r="F106" s="171"/>
      <c r="G106" s="213"/>
      <c r="H106" s="214"/>
      <c r="I106" s="215"/>
      <c r="J106" s="170"/>
      <c r="K106" s="171"/>
      <c r="L106" s="170"/>
      <c r="M106" s="175"/>
      <c r="N106" s="171"/>
      <c r="O106" s="48" t="s">
        <v>154</v>
      </c>
      <c r="P106" s="27"/>
      <c r="Q106" s="45"/>
      <c r="R106" s="48" t="str">
        <f t="shared" si="93"/>
        <v/>
      </c>
      <c r="S106" s="45"/>
      <c r="T106" s="48" t="str">
        <f t="shared" si="94"/>
        <v/>
      </c>
      <c r="U106" s="73"/>
      <c r="V106" s="306"/>
      <c r="W106" s="306"/>
      <c r="AD106" s="76" t="str">
        <f>IF($P106="","0",VLOOKUP($P106,登録データ!$U$4:$V$19,2,FALSE))</f>
        <v>0</v>
      </c>
      <c r="AE106" s="76" t="str">
        <f t="shared" si="95"/>
        <v>00</v>
      </c>
      <c r="AF106" s="76" t="str">
        <f t="shared" si="96"/>
        <v/>
      </c>
      <c r="AG106" s="76" t="str">
        <f t="shared" si="91"/>
        <v>000000</v>
      </c>
      <c r="AH106" s="76" t="str">
        <f t="shared" si="92"/>
        <v/>
      </c>
      <c r="AI106" s="76" t="str">
        <f t="shared" si="97"/>
        <v/>
      </c>
      <c r="AJ106" s="320"/>
      <c r="AK106" s="320"/>
      <c r="BH106" s="76"/>
      <c r="BI106" s="76"/>
      <c r="BJ106" s="76"/>
      <c r="BK106" s="76"/>
    </row>
    <row r="107" spans="2:63" ht="19.5" customHeight="1" thickBot="1">
      <c r="B107" s="210"/>
      <c r="C107" s="166"/>
      <c r="D107" s="172"/>
      <c r="E107" s="176"/>
      <c r="F107" s="173"/>
      <c r="G107" s="216"/>
      <c r="H107" s="217"/>
      <c r="I107" s="218"/>
      <c r="J107" s="172"/>
      <c r="K107" s="173"/>
      <c r="L107" s="172"/>
      <c r="M107" s="176"/>
      <c r="N107" s="173"/>
      <c r="O107" s="9" t="s">
        <v>188</v>
      </c>
      <c r="P107" s="114"/>
      <c r="Q107" s="30"/>
      <c r="R107" s="9" t="str">
        <f t="shared" si="93"/>
        <v/>
      </c>
      <c r="S107" s="30"/>
      <c r="T107" s="9" t="str">
        <f t="shared" si="94"/>
        <v/>
      </c>
      <c r="U107" s="82"/>
      <c r="V107" s="306"/>
      <c r="W107" s="306"/>
      <c r="AD107" s="76" t="str">
        <f>IF($P107="","0",VLOOKUP($P107,登録データ!$U$4:$V$19,2,FALSE))</f>
        <v>0</v>
      </c>
      <c r="AE107" s="76" t="str">
        <f t="shared" si="95"/>
        <v>00</v>
      </c>
      <c r="AF107" s="76" t="str">
        <f t="shared" si="96"/>
        <v/>
      </c>
      <c r="AG107" s="76" t="str">
        <f t="shared" si="91"/>
        <v>000000</v>
      </c>
      <c r="AH107" s="76" t="str">
        <f t="shared" si="92"/>
        <v/>
      </c>
      <c r="AI107" s="76" t="str">
        <f t="shared" si="97"/>
        <v/>
      </c>
      <c r="AJ107" s="320"/>
      <c r="AK107" s="320"/>
      <c r="BH107" s="76"/>
      <c r="BI107" s="76"/>
      <c r="BJ107" s="76"/>
      <c r="BK107" s="76"/>
    </row>
    <row r="108" spans="2:63" ht="19.5" customHeight="1" thickTop="1">
      <c r="B108" s="125">
        <v>30</v>
      </c>
      <c r="C108" s="164"/>
      <c r="D108" s="168"/>
      <c r="E108" s="174"/>
      <c r="F108" s="169"/>
      <c r="G108" s="168"/>
      <c r="H108" s="174"/>
      <c r="I108" s="169"/>
      <c r="J108" s="168"/>
      <c r="K108" s="169"/>
      <c r="L108" s="168"/>
      <c r="M108" s="174"/>
      <c r="N108" s="169"/>
      <c r="O108" s="48" t="s">
        <v>153</v>
      </c>
      <c r="P108" s="113"/>
      <c r="Q108" s="32"/>
      <c r="R108" s="17" t="str">
        <f t="shared" si="93"/>
        <v/>
      </c>
      <c r="S108" s="32"/>
      <c r="T108" s="17" t="str">
        <f t="shared" si="94"/>
        <v/>
      </c>
      <c r="U108" s="102"/>
      <c r="V108" s="305"/>
      <c r="W108" s="305"/>
      <c r="AD108" s="76" t="str">
        <f>IF($P108="","0",VLOOKUP($P108,登録データ!$U$4:$V$19,2,FALSE))</f>
        <v>0</v>
      </c>
      <c r="AE108" s="76" t="str">
        <f t="shared" si="95"/>
        <v>00</v>
      </c>
      <c r="AF108" s="76" t="str">
        <f t="shared" si="96"/>
        <v/>
      </c>
      <c r="AG108" s="76" t="str">
        <f t="shared" si="91"/>
        <v>000000</v>
      </c>
      <c r="AH108" s="76" t="str">
        <f t="shared" si="92"/>
        <v/>
      </c>
      <c r="AI108" s="76" t="str">
        <f t="shared" si="97"/>
        <v/>
      </c>
      <c r="AJ108" s="320" t="str">
        <f>IF($C108="","",IF($C108="@",0,IF(COUNTIF($C$21:$C$620,$C108)=1,0,1)))</f>
        <v/>
      </c>
      <c r="AK108" s="320" t="str">
        <f>IF($L108="","",IF(OR($L108="東京都",$L108="北海道",$L108="大阪府",$L108="京都府",RIGHT($L108,1)="県"),0,1))</f>
        <v/>
      </c>
      <c r="AO108" s="76" t="str">
        <f>IF(AP108="","",RANK(AP108,$AP$21:$AP$600,1))</f>
        <v/>
      </c>
      <c r="AP108" s="76" t="str">
        <f>IF(V108="","",C108)</f>
        <v/>
      </c>
      <c r="AQ108" s="1" t="str">
        <f>IF(AR108="","",RANK(AR108,$AR$21:$AR$600,1))</f>
        <v/>
      </c>
      <c r="AR108" s="76" t="str">
        <f>IF(W108="","",C108)</f>
        <v/>
      </c>
      <c r="BH108" s="76" t="str">
        <f t="shared" ref="BH108" si="126">IF(C108="","",G110)</f>
        <v/>
      </c>
      <c r="BI108" s="76" t="str">
        <f t="shared" ref="BI108" si="127">RIGHT(C108,3)</f>
        <v/>
      </c>
      <c r="BJ108" s="76" t="str">
        <f t="shared" ref="BJ108" si="128">IF(C108="","",RIGHT("00"&amp;BI108,3))</f>
        <v/>
      </c>
      <c r="BK108" s="76" t="str">
        <f t="shared" ref="BK108" si="129">CONCATENATE(BH108,BJ108)</f>
        <v/>
      </c>
    </row>
    <row r="109" spans="2:63" ht="18.75" customHeight="1">
      <c r="B109" s="125"/>
      <c r="C109" s="165"/>
      <c r="D109" s="170"/>
      <c r="E109" s="175"/>
      <c r="F109" s="171"/>
      <c r="G109" s="213"/>
      <c r="H109" s="214"/>
      <c r="I109" s="215"/>
      <c r="J109" s="170"/>
      <c r="K109" s="171"/>
      <c r="L109" s="170"/>
      <c r="M109" s="175"/>
      <c r="N109" s="171"/>
      <c r="O109" s="48" t="s">
        <v>154</v>
      </c>
      <c r="P109" s="27"/>
      <c r="Q109" s="45"/>
      <c r="R109" s="48" t="str">
        <f t="shared" si="93"/>
        <v/>
      </c>
      <c r="S109" s="45"/>
      <c r="T109" s="48" t="str">
        <f t="shared" si="94"/>
        <v/>
      </c>
      <c r="U109" s="73"/>
      <c r="V109" s="306"/>
      <c r="W109" s="306"/>
      <c r="AD109" s="76" t="str">
        <f>IF($P109="","0",VLOOKUP($P109,登録データ!$U$4:$V$19,2,FALSE))</f>
        <v>0</v>
      </c>
      <c r="AE109" s="76" t="str">
        <f t="shared" si="95"/>
        <v>00</v>
      </c>
      <c r="AF109" s="76" t="str">
        <f t="shared" si="96"/>
        <v/>
      </c>
      <c r="AG109" s="76" t="str">
        <f t="shared" si="91"/>
        <v>000000</v>
      </c>
      <c r="AH109" s="76" t="str">
        <f t="shared" si="92"/>
        <v/>
      </c>
      <c r="AI109" s="76" t="str">
        <f t="shared" si="97"/>
        <v/>
      </c>
      <c r="AJ109" s="320"/>
      <c r="AK109" s="320"/>
      <c r="BH109" s="76"/>
      <c r="BI109" s="76"/>
      <c r="BJ109" s="76"/>
      <c r="BK109" s="76"/>
    </row>
    <row r="110" spans="2:63" ht="19.5" customHeight="1" thickBot="1">
      <c r="B110" s="210"/>
      <c r="C110" s="166"/>
      <c r="D110" s="172"/>
      <c r="E110" s="176"/>
      <c r="F110" s="173"/>
      <c r="G110" s="216"/>
      <c r="H110" s="217"/>
      <c r="I110" s="218"/>
      <c r="J110" s="172"/>
      <c r="K110" s="173"/>
      <c r="L110" s="172"/>
      <c r="M110" s="176"/>
      <c r="N110" s="173"/>
      <c r="O110" s="9" t="s">
        <v>188</v>
      </c>
      <c r="P110" s="114"/>
      <c r="Q110" s="30"/>
      <c r="R110" s="9" t="str">
        <f t="shared" si="93"/>
        <v/>
      </c>
      <c r="S110" s="30"/>
      <c r="T110" s="9" t="str">
        <f t="shared" si="94"/>
        <v/>
      </c>
      <c r="U110" s="82"/>
      <c r="V110" s="306"/>
      <c r="W110" s="306"/>
      <c r="AD110" s="76" t="str">
        <f>IF($P110="","0",VLOOKUP($P110,登録データ!$U$4:$V$19,2,FALSE))</f>
        <v>0</v>
      </c>
      <c r="AE110" s="76" t="str">
        <f t="shared" si="95"/>
        <v>00</v>
      </c>
      <c r="AF110" s="76" t="str">
        <f t="shared" si="96"/>
        <v/>
      </c>
      <c r="AG110" s="76" t="str">
        <f t="shared" si="91"/>
        <v>000000</v>
      </c>
      <c r="AH110" s="76" t="str">
        <f t="shared" si="92"/>
        <v/>
      </c>
      <c r="AI110" s="76" t="str">
        <f t="shared" si="97"/>
        <v/>
      </c>
      <c r="AJ110" s="320"/>
      <c r="AK110" s="320"/>
      <c r="BH110" s="76"/>
      <c r="BI110" s="76"/>
      <c r="BJ110" s="76"/>
      <c r="BK110" s="76"/>
    </row>
    <row r="111" spans="2:63" ht="19.5" customHeight="1" thickTop="1">
      <c r="B111" s="125">
        <v>31</v>
      </c>
      <c r="C111" s="164"/>
      <c r="D111" s="168"/>
      <c r="E111" s="174"/>
      <c r="F111" s="169"/>
      <c r="G111" s="168"/>
      <c r="H111" s="174"/>
      <c r="I111" s="169"/>
      <c r="J111" s="168"/>
      <c r="K111" s="169"/>
      <c r="L111" s="168"/>
      <c r="M111" s="174"/>
      <c r="N111" s="169"/>
      <c r="O111" s="48" t="s">
        <v>153</v>
      </c>
      <c r="P111" s="113"/>
      <c r="Q111" s="32"/>
      <c r="R111" s="17" t="str">
        <f t="shared" si="93"/>
        <v/>
      </c>
      <c r="S111" s="32"/>
      <c r="T111" s="17" t="str">
        <f t="shared" si="94"/>
        <v/>
      </c>
      <c r="U111" s="102"/>
      <c r="V111" s="305"/>
      <c r="W111" s="305"/>
      <c r="AD111" s="76" t="str">
        <f>IF($P111="","0",VLOOKUP($P111,登録データ!$U$4:$V$19,2,FALSE))</f>
        <v>0</v>
      </c>
      <c r="AE111" s="76" t="str">
        <f t="shared" si="95"/>
        <v>00</v>
      </c>
      <c r="AF111" s="76" t="str">
        <f t="shared" si="96"/>
        <v/>
      </c>
      <c r="AG111" s="76" t="str">
        <f t="shared" si="91"/>
        <v>000000</v>
      </c>
      <c r="AH111" s="76" t="str">
        <f t="shared" si="92"/>
        <v/>
      </c>
      <c r="AI111" s="76" t="str">
        <f t="shared" si="97"/>
        <v/>
      </c>
      <c r="AJ111" s="320" t="str">
        <f>IF($C111="","",IF($C111="@",0,IF(COUNTIF($C$21:$C$620,$C111)=1,0,1)))</f>
        <v/>
      </c>
      <c r="AK111" s="320" t="str">
        <f>IF($L111="","",IF(OR($L111="東京都",$L111="北海道",$L111="大阪府",$L111="京都府",RIGHT($L111,1)="県"),0,1))</f>
        <v/>
      </c>
      <c r="AO111" s="76" t="str">
        <f>IF(AP111="","",RANK(AP111,$AP$21:$AP$600,1))</f>
        <v/>
      </c>
      <c r="AP111" s="76" t="str">
        <f>IF(V111="","",C111)</f>
        <v/>
      </c>
      <c r="AQ111" s="1" t="str">
        <f>IF(AR111="","",RANK(AR111,$AR$21:$AR$600,1))</f>
        <v/>
      </c>
      <c r="AR111" s="76" t="str">
        <f>IF(W111="","",C111)</f>
        <v/>
      </c>
      <c r="BH111" s="76" t="str">
        <f t="shared" ref="BH111" si="130">IF(C111="","",G113)</f>
        <v/>
      </c>
      <c r="BI111" s="76" t="str">
        <f t="shared" ref="BI111" si="131">RIGHT(C111,3)</f>
        <v/>
      </c>
      <c r="BJ111" s="76" t="str">
        <f t="shared" ref="BJ111" si="132">IF(C111="","",RIGHT("00"&amp;BI111,3))</f>
        <v/>
      </c>
      <c r="BK111" s="76" t="str">
        <f t="shared" ref="BK111" si="133">CONCATENATE(BH111,BJ111)</f>
        <v/>
      </c>
    </row>
    <row r="112" spans="2:63" ht="18.75" customHeight="1">
      <c r="B112" s="125"/>
      <c r="C112" s="165"/>
      <c r="D112" s="170"/>
      <c r="E112" s="175"/>
      <c r="F112" s="171"/>
      <c r="G112" s="213"/>
      <c r="H112" s="214"/>
      <c r="I112" s="215"/>
      <c r="J112" s="170"/>
      <c r="K112" s="171"/>
      <c r="L112" s="170"/>
      <c r="M112" s="175"/>
      <c r="N112" s="171"/>
      <c r="O112" s="48" t="s">
        <v>154</v>
      </c>
      <c r="P112" s="27"/>
      <c r="Q112" s="45"/>
      <c r="R112" s="48" t="str">
        <f t="shared" si="93"/>
        <v/>
      </c>
      <c r="S112" s="45"/>
      <c r="T112" s="48" t="str">
        <f t="shared" si="94"/>
        <v/>
      </c>
      <c r="U112" s="73"/>
      <c r="V112" s="306"/>
      <c r="W112" s="306"/>
      <c r="AD112" s="76" t="str">
        <f>IF($P112="","0",VLOOKUP($P112,登録データ!$U$4:$V$19,2,FALSE))</f>
        <v>0</v>
      </c>
      <c r="AE112" s="76" t="str">
        <f t="shared" si="95"/>
        <v>00</v>
      </c>
      <c r="AF112" s="76" t="str">
        <f t="shared" si="96"/>
        <v/>
      </c>
      <c r="AG112" s="76" t="str">
        <f t="shared" si="91"/>
        <v>000000</v>
      </c>
      <c r="AH112" s="76" t="str">
        <f t="shared" si="92"/>
        <v/>
      </c>
      <c r="AI112" s="76" t="str">
        <f t="shared" si="97"/>
        <v/>
      </c>
      <c r="AJ112" s="320"/>
      <c r="AK112" s="320"/>
      <c r="BH112" s="76"/>
      <c r="BI112" s="76"/>
      <c r="BJ112" s="76"/>
      <c r="BK112" s="76"/>
    </row>
    <row r="113" spans="2:63" ht="19.5" customHeight="1" thickBot="1">
      <c r="B113" s="210"/>
      <c r="C113" s="166"/>
      <c r="D113" s="172"/>
      <c r="E113" s="176"/>
      <c r="F113" s="173"/>
      <c r="G113" s="216"/>
      <c r="H113" s="217"/>
      <c r="I113" s="218"/>
      <c r="J113" s="172"/>
      <c r="K113" s="173"/>
      <c r="L113" s="172"/>
      <c r="M113" s="176"/>
      <c r="N113" s="173"/>
      <c r="O113" s="9" t="s">
        <v>188</v>
      </c>
      <c r="P113" s="114"/>
      <c r="Q113" s="30"/>
      <c r="R113" s="9" t="str">
        <f t="shared" si="93"/>
        <v/>
      </c>
      <c r="S113" s="30"/>
      <c r="T113" s="9" t="str">
        <f t="shared" si="94"/>
        <v/>
      </c>
      <c r="U113" s="82"/>
      <c r="V113" s="306"/>
      <c r="W113" s="306"/>
      <c r="AD113" s="76" t="str">
        <f>IF($P113="","0",VLOOKUP($P113,登録データ!$U$4:$V$19,2,FALSE))</f>
        <v>0</v>
      </c>
      <c r="AE113" s="76" t="str">
        <f t="shared" si="95"/>
        <v>00</v>
      </c>
      <c r="AF113" s="76" t="str">
        <f t="shared" si="96"/>
        <v/>
      </c>
      <c r="AG113" s="76" t="str">
        <f t="shared" si="91"/>
        <v>000000</v>
      </c>
      <c r="AH113" s="76" t="str">
        <f t="shared" si="92"/>
        <v/>
      </c>
      <c r="AI113" s="76" t="str">
        <f t="shared" si="97"/>
        <v/>
      </c>
      <c r="AJ113" s="320"/>
      <c r="AK113" s="320"/>
      <c r="BH113" s="76"/>
      <c r="BI113" s="76"/>
      <c r="BJ113" s="76"/>
      <c r="BK113" s="76"/>
    </row>
    <row r="114" spans="2:63" ht="19.5" customHeight="1" thickTop="1">
      <c r="B114" s="125">
        <v>32</v>
      </c>
      <c r="C114" s="164"/>
      <c r="D114" s="168"/>
      <c r="E114" s="174"/>
      <c r="F114" s="169"/>
      <c r="G114" s="168"/>
      <c r="H114" s="174"/>
      <c r="I114" s="169"/>
      <c r="J114" s="168"/>
      <c r="K114" s="169"/>
      <c r="L114" s="168"/>
      <c r="M114" s="174"/>
      <c r="N114" s="169"/>
      <c r="O114" s="48" t="s">
        <v>153</v>
      </c>
      <c r="P114" s="113"/>
      <c r="Q114" s="32"/>
      <c r="R114" s="17" t="str">
        <f t="shared" si="93"/>
        <v/>
      </c>
      <c r="S114" s="32"/>
      <c r="T114" s="17" t="str">
        <f t="shared" si="94"/>
        <v/>
      </c>
      <c r="U114" s="102"/>
      <c r="V114" s="305"/>
      <c r="W114" s="305"/>
      <c r="AD114" s="76" t="str">
        <f>IF($P114="","0",VLOOKUP($P114,登録データ!$U$4:$V$19,2,FALSE))</f>
        <v>0</v>
      </c>
      <c r="AE114" s="76" t="str">
        <f t="shared" si="95"/>
        <v>00</v>
      </c>
      <c r="AF114" s="76" t="str">
        <f t="shared" si="96"/>
        <v/>
      </c>
      <c r="AG114" s="76" t="str">
        <f t="shared" si="91"/>
        <v>000000</v>
      </c>
      <c r="AH114" s="76" t="str">
        <f t="shared" si="92"/>
        <v/>
      </c>
      <c r="AI114" s="76" t="str">
        <f t="shared" si="97"/>
        <v/>
      </c>
      <c r="AJ114" s="320" t="str">
        <f>IF($C114="","",IF($C114="@",0,IF(COUNTIF($C$21:$C$620,$C114)=1,0,1)))</f>
        <v/>
      </c>
      <c r="AK114" s="320" t="str">
        <f>IF($L114="","",IF(OR($L114="東京都",$L114="北海道",$L114="大阪府",$L114="京都府",RIGHT($L114,1)="県"),0,1))</f>
        <v/>
      </c>
      <c r="AO114" s="76" t="str">
        <f>IF(AP114="","",RANK(AP114,$AP$21:$AP$600,1))</f>
        <v/>
      </c>
      <c r="AP114" s="76" t="str">
        <f>IF(V114="","",C114)</f>
        <v/>
      </c>
      <c r="AQ114" s="1" t="str">
        <f>IF(AR114="","",RANK(AR114,$AR$21:$AR$600,1))</f>
        <v/>
      </c>
      <c r="AR114" s="76" t="str">
        <f>IF(W114="","",C114)</f>
        <v/>
      </c>
      <c r="BH114" s="76" t="str">
        <f t="shared" ref="BH114" si="134">IF(C114="","",G116)</f>
        <v/>
      </c>
      <c r="BI114" s="76" t="str">
        <f t="shared" ref="BI114" si="135">RIGHT(C114,3)</f>
        <v/>
      </c>
      <c r="BJ114" s="76" t="str">
        <f t="shared" ref="BJ114" si="136">IF(C114="","",RIGHT("00"&amp;BI114,3))</f>
        <v/>
      </c>
      <c r="BK114" s="76" t="str">
        <f t="shared" ref="BK114" si="137">CONCATENATE(BH114,BJ114)</f>
        <v/>
      </c>
    </row>
    <row r="115" spans="2:63" ht="18.75" customHeight="1">
      <c r="B115" s="125"/>
      <c r="C115" s="165"/>
      <c r="D115" s="170"/>
      <c r="E115" s="175"/>
      <c r="F115" s="171"/>
      <c r="G115" s="213"/>
      <c r="H115" s="214"/>
      <c r="I115" s="215"/>
      <c r="J115" s="170"/>
      <c r="K115" s="171"/>
      <c r="L115" s="170"/>
      <c r="M115" s="175"/>
      <c r="N115" s="171"/>
      <c r="O115" s="48" t="s">
        <v>154</v>
      </c>
      <c r="P115" s="27"/>
      <c r="Q115" s="45"/>
      <c r="R115" s="48" t="str">
        <f t="shared" si="93"/>
        <v/>
      </c>
      <c r="S115" s="45"/>
      <c r="T115" s="48" t="str">
        <f t="shared" si="94"/>
        <v/>
      </c>
      <c r="U115" s="73"/>
      <c r="V115" s="306"/>
      <c r="W115" s="306"/>
      <c r="AD115" s="76" t="str">
        <f>IF($P115="","0",VLOOKUP($P115,登録データ!$U$4:$V$19,2,FALSE))</f>
        <v>0</v>
      </c>
      <c r="AE115" s="76" t="str">
        <f t="shared" si="95"/>
        <v>00</v>
      </c>
      <c r="AF115" s="76" t="str">
        <f t="shared" si="96"/>
        <v/>
      </c>
      <c r="AG115" s="76" t="str">
        <f t="shared" si="91"/>
        <v>000000</v>
      </c>
      <c r="AH115" s="76" t="str">
        <f t="shared" si="92"/>
        <v/>
      </c>
      <c r="AI115" s="76" t="str">
        <f t="shared" si="97"/>
        <v/>
      </c>
      <c r="AJ115" s="320"/>
      <c r="AK115" s="320"/>
      <c r="BH115" s="76"/>
      <c r="BI115" s="76"/>
      <c r="BJ115" s="76"/>
      <c r="BK115" s="76"/>
    </row>
    <row r="116" spans="2:63" ht="19.5" customHeight="1" thickBot="1">
      <c r="B116" s="210"/>
      <c r="C116" s="166"/>
      <c r="D116" s="172"/>
      <c r="E116" s="176"/>
      <c r="F116" s="173"/>
      <c r="G116" s="216"/>
      <c r="H116" s="217"/>
      <c r="I116" s="218"/>
      <c r="J116" s="172"/>
      <c r="K116" s="173"/>
      <c r="L116" s="172"/>
      <c r="M116" s="176"/>
      <c r="N116" s="173"/>
      <c r="O116" s="9" t="s">
        <v>188</v>
      </c>
      <c r="P116" s="114"/>
      <c r="Q116" s="30"/>
      <c r="R116" s="9" t="str">
        <f t="shared" si="93"/>
        <v/>
      </c>
      <c r="S116" s="30"/>
      <c r="T116" s="9" t="str">
        <f t="shared" si="94"/>
        <v/>
      </c>
      <c r="U116" s="82"/>
      <c r="V116" s="306"/>
      <c r="W116" s="306"/>
      <c r="AD116" s="76" t="str">
        <f>IF($P116="","0",VLOOKUP($P116,登録データ!$U$4:$V$19,2,FALSE))</f>
        <v>0</v>
      </c>
      <c r="AE116" s="76" t="str">
        <f t="shared" si="95"/>
        <v>00</v>
      </c>
      <c r="AF116" s="76" t="str">
        <f t="shared" si="96"/>
        <v/>
      </c>
      <c r="AG116" s="76" t="str">
        <f t="shared" si="91"/>
        <v>000000</v>
      </c>
      <c r="AH116" s="76" t="str">
        <f t="shared" si="92"/>
        <v/>
      </c>
      <c r="AI116" s="76" t="str">
        <f t="shared" si="97"/>
        <v/>
      </c>
      <c r="AJ116" s="320"/>
      <c r="AK116" s="320"/>
      <c r="BH116" s="76"/>
      <c r="BI116" s="76"/>
      <c r="BJ116" s="76"/>
      <c r="BK116" s="76"/>
    </row>
    <row r="117" spans="2:63" ht="19.5" customHeight="1" thickTop="1">
      <c r="B117" s="125">
        <v>33</v>
      </c>
      <c r="C117" s="164"/>
      <c r="D117" s="168"/>
      <c r="E117" s="174"/>
      <c r="F117" s="169"/>
      <c r="G117" s="168"/>
      <c r="H117" s="174"/>
      <c r="I117" s="169"/>
      <c r="J117" s="168"/>
      <c r="K117" s="169"/>
      <c r="L117" s="168"/>
      <c r="M117" s="174"/>
      <c r="N117" s="169"/>
      <c r="O117" s="48" t="s">
        <v>153</v>
      </c>
      <c r="P117" s="113"/>
      <c r="Q117" s="32"/>
      <c r="R117" s="17" t="str">
        <f t="shared" si="93"/>
        <v/>
      </c>
      <c r="S117" s="32"/>
      <c r="T117" s="17" t="str">
        <f t="shared" si="94"/>
        <v/>
      </c>
      <c r="U117" s="102"/>
      <c r="V117" s="305"/>
      <c r="W117" s="305"/>
      <c r="AD117" s="76" t="str">
        <f>IF($P117="","0",VLOOKUP($P117,登録データ!$U$4:$V$19,2,FALSE))</f>
        <v>0</v>
      </c>
      <c r="AE117" s="76" t="str">
        <f t="shared" si="95"/>
        <v>00</v>
      </c>
      <c r="AF117" s="76" t="str">
        <f t="shared" si="96"/>
        <v/>
      </c>
      <c r="AG117" s="76" t="str">
        <f t="shared" si="91"/>
        <v>000000</v>
      </c>
      <c r="AH117" s="76" t="str">
        <f t="shared" si="92"/>
        <v/>
      </c>
      <c r="AI117" s="76" t="str">
        <f t="shared" si="97"/>
        <v/>
      </c>
      <c r="AJ117" s="320" t="str">
        <f>IF($C117="","",IF($C117="@",0,IF(COUNTIF($C$21:$C$620,$C117)=1,0,1)))</f>
        <v/>
      </c>
      <c r="AK117" s="320" t="str">
        <f>IF($L117="","",IF(OR($L117="東京都",$L117="北海道",$L117="大阪府",$L117="京都府",RIGHT($L117,1)="県"),0,1))</f>
        <v/>
      </c>
      <c r="AO117" s="76" t="str">
        <f>IF(AP117="","",RANK(AP117,$AP$21:$AP$600,1))</f>
        <v/>
      </c>
      <c r="AP117" s="76" t="str">
        <f>IF(V117="","",C117)</f>
        <v/>
      </c>
      <c r="AQ117" s="1" t="str">
        <f>IF(AR117="","",RANK(AR117,$AR$21:$AR$600,1))</f>
        <v/>
      </c>
      <c r="AR117" s="76" t="str">
        <f>IF(W117="","",C117)</f>
        <v/>
      </c>
      <c r="BH117" s="76" t="str">
        <f t="shared" ref="BH117" si="138">IF(C117="","",G119)</f>
        <v/>
      </c>
      <c r="BI117" s="76" t="str">
        <f t="shared" ref="BI117" si="139">RIGHT(C117,3)</f>
        <v/>
      </c>
      <c r="BJ117" s="76" t="str">
        <f t="shared" ref="BJ117" si="140">IF(C117="","",RIGHT("00"&amp;BI117,3))</f>
        <v/>
      </c>
      <c r="BK117" s="76" t="str">
        <f t="shared" ref="BK117" si="141">CONCATENATE(BH117,BJ117)</f>
        <v/>
      </c>
    </row>
    <row r="118" spans="2:63" ht="18.75" customHeight="1">
      <c r="B118" s="125"/>
      <c r="C118" s="165"/>
      <c r="D118" s="170"/>
      <c r="E118" s="175"/>
      <c r="F118" s="171"/>
      <c r="G118" s="213"/>
      <c r="H118" s="214"/>
      <c r="I118" s="215"/>
      <c r="J118" s="170"/>
      <c r="K118" s="171"/>
      <c r="L118" s="170"/>
      <c r="M118" s="175"/>
      <c r="N118" s="171"/>
      <c r="O118" s="48" t="s">
        <v>154</v>
      </c>
      <c r="P118" s="27"/>
      <c r="Q118" s="45"/>
      <c r="R118" s="48" t="str">
        <f t="shared" si="93"/>
        <v/>
      </c>
      <c r="S118" s="45"/>
      <c r="T118" s="48" t="str">
        <f t="shared" si="94"/>
        <v/>
      </c>
      <c r="U118" s="73"/>
      <c r="V118" s="306"/>
      <c r="W118" s="306"/>
      <c r="AD118" s="76" t="str">
        <f>IF($P118="","0",VLOOKUP($P118,登録データ!$U$4:$V$19,2,FALSE))</f>
        <v>0</v>
      </c>
      <c r="AE118" s="76" t="str">
        <f t="shared" si="95"/>
        <v>00</v>
      </c>
      <c r="AF118" s="76" t="str">
        <f t="shared" si="96"/>
        <v/>
      </c>
      <c r="AG118" s="76" t="str">
        <f t="shared" si="91"/>
        <v>000000</v>
      </c>
      <c r="AH118" s="76" t="str">
        <f t="shared" si="92"/>
        <v/>
      </c>
      <c r="AI118" s="76" t="str">
        <f t="shared" si="97"/>
        <v/>
      </c>
      <c r="AJ118" s="320"/>
      <c r="AK118" s="320"/>
      <c r="BH118" s="76"/>
      <c r="BI118" s="76"/>
      <c r="BJ118" s="76"/>
      <c r="BK118" s="76"/>
    </row>
    <row r="119" spans="2:63" ht="19.5" customHeight="1" thickBot="1">
      <c r="B119" s="210"/>
      <c r="C119" s="166"/>
      <c r="D119" s="172"/>
      <c r="E119" s="176"/>
      <c r="F119" s="173"/>
      <c r="G119" s="216"/>
      <c r="H119" s="217"/>
      <c r="I119" s="218"/>
      <c r="J119" s="172"/>
      <c r="K119" s="173"/>
      <c r="L119" s="172"/>
      <c r="M119" s="176"/>
      <c r="N119" s="173"/>
      <c r="O119" s="9" t="s">
        <v>188</v>
      </c>
      <c r="P119" s="114"/>
      <c r="Q119" s="30"/>
      <c r="R119" s="9" t="str">
        <f t="shared" si="93"/>
        <v/>
      </c>
      <c r="S119" s="30"/>
      <c r="T119" s="9" t="str">
        <f t="shared" si="94"/>
        <v/>
      </c>
      <c r="U119" s="82"/>
      <c r="V119" s="306"/>
      <c r="W119" s="306"/>
      <c r="AD119" s="76" t="str">
        <f>IF($P119="","0",VLOOKUP($P119,登録データ!$U$4:$V$19,2,FALSE))</f>
        <v>0</v>
      </c>
      <c r="AE119" s="76" t="str">
        <f t="shared" si="95"/>
        <v>00</v>
      </c>
      <c r="AF119" s="76" t="str">
        <f t="shared" si="96"/>
        <v/>
      </c>
      <c r="AG119" s="76" t="str">
        <f t="shared" si="91"/>
        <v>000000</v>
      </c>
      <c r="AH119" s="76" t="str">
        <f t="shared" si="92"/>
        <v/>
      </c>
      <c r="AI119" s="76" t="str">
        <f t="shared" si="97"/>
        <v/>
      </c>
      <c r="AJ119" s="320"/>
      <c r="AK119" s="320"/>
      <c r="BH119" s="76"/>
      <c r="BI119" s="76"/>
      <c r="BJ119" s="76"/>
      <c r="BK119" s="76"/>
    </row>
    <row r="120" spans="2:63" ht="19.5" customHeight="1" thickTop="1">
      <c r="B120" s="125">
        <v>34</v>
      </c>
      <c r="C120" s="164"/>
      <c r="D120" s="168"/>
      <c r="E120" s="174"/>
      <c r="F120" s="169"/>
      <c r="G120" s="168"/>
      <c r="H120" s="174"/>
      <c r="I120" s="169"/>
      <c r="J120" s="168"/>
      <c r="K120" s="169"/>
      <c r="L120" s="168"/>
      <c r="M120" s="174"/>
      <c r="N120" s="169"/>
      <c r="O120" s="48" t="s">
        <v>153</v>
      </c>
      <c r="P120" s="113"/>
      <c r="Q120" s="32"/>
      <c r="R120" s="17" t="str">
        <f t="shared" si="93"/>
        <v/>
      </c>
      <c r="S120" s="32"/>
      <c r="T120" s="17" t="str">
        <f t="shared" si="94"/>
        <v/>
      </c>
      <c r="U120" s="102"/>
      <c r="V120" s="305"/>
      <c r="W120" s="305"/>
      <c r="AD120" s="76" t="str">
        <f>IF($P120="","0",VLOOKUP($P120,登録データ!$U$4:$V$19,2,FALSE))</f>
        <v>0</v>
      </c>
      <c r="AE120" s="76" t="str">
        <f t="shared" si="95"/>
        <v>00</v>
      </c>
      <c r="AF120" s="76" t="str">
        <f t="shared" si="96"/>
        <v/>
      </c>
      <c r="AG120" s="76" t="str">
        <f t="shared" si="91"/>
        <v>000000</v>
      </c>
      <c r="AH120" s="76" t="str">
        <f t="shared" si="92"/>
        <v/>
      </c>
      <c r="AI120" s="76" t="str">
        <f t="shared" si="97"/>
        <v/>
      </c>
      <c r="AJ120" s="320" t="str">
        <f>IF($C120="","",IF($C120="@",0,IF(COUNTIF($C$21:$C$620,$C120)=1,0,1)))</f>
        <v/>
      </c>
      <c r="AK120" s="320" t="str">
        <f>IF($L120="","",IF(OR($L120="東京都",$L120="北海道",$L120="大阪府",$L120="京都府",RIGHT($L120,1)="県"),0,1))</f>
        <v/>
      </c>
      <c r="AO120" s="76" t="str">
        <f>IF(AP120="","",RANK(AP120,$AP$21:$AP$600,1))</f>
        <v/>
      </c>
      <c r="AP120" s="76" t="str">
        <f>IF(V120="","",C120)</f>
        <v/>
      </c>
      <c r="AQ120" s="1" t="str">
        <f>IF(AR120="","",RANK(AR120,$AR$21:$AR$600,1))</f>
        <v/>
      </c>
      <c r="AR120" s="76" t="str">
        <f>IF(W120="","",C120)</f>
        <v/>
      </c>
      <c r="BH120" s="76" t="str">
        <f t="shared" ref="BH120" si="142">IF(C120="","",G122)</f>
        <v/>
      </c>
      <c r="BI120" s="76" t="str">
        <f t="shared" ref="BI120" si="143">RIGHT(C120,3)</f>
        <v/>
      </c>
      <c r="BJ120" s="76" t="str">
        <f t="shared" ref="BJ120" si="144">IF(C120="","",RIGHT("00"&amp;BI120,3))</f>
        <v/>
      </c>
      <c r="BK120" s="76" t="str">
        <f t="shared" ref="BK120" si="145">CONCATENATE(BH120,BJ120)</f>
        <v/>
      </c>
    </row>
    <row r="121" spans="2:63" ht="18.75" customHeight="1">
      <c r="B121" s="125"/>
      <c r="C121" s="165"/>
      <c r="D121" s="170"/>
      <c r="E121" s="175"/>
      <c r="F121" s="171"/>
      <c r="G121" s="213"/>
      <c r="H121" s="214"/>
      <c r="I121" s="215"/>
      <c r="J121" s="170"/>
      <c r="K121" s="171"/>
      <c r="L121" s="170"/>
      <c r="M121" s="175"/>
      <c r="N121" s="171"/>
      <c r="O121" s="48" t="s">
        <v>154</v>
      </c>
      <c r="P121" s="27"/>
      <c r="Q121" s="45"/>
      <c r="R121" s="48" t="str">
        <f t="shared" si="93"/>
        <v/>
      </c>
      <c r="S121" s="45"/>
      <c r="T121" s="48" t="str">
        <f t="shared" si="94"/>
        <v/>
      </c>
      <c r="U121" s="73"/>
      <c r="V121" s="306"/>
      <c r="W121" s="306"/>
      <c r="AD121" s="76" t="str">
        <f>IF($P121="","0",VLOOKUP($P121,登録データ!$U$4:$V$19,2,FALSE))</f>
        <v>0</v>
      </c>
      <c r="AE121" s="76" t="str">
        <f t="shared" si="95"/>
        <v>00</v>
      </c>
      <c r="AF121" s="76" t="str">
        <f t="shared" si="96"/>
        <v/>
      </c>
      <c r="AG121" s="76" t="str">
        <f t="shared" si="91"/>
        <v>000000</v>
      </c>
      <c r="AH121" s="76" t="str">
        <f t="shared" si="92"/>
        <v/>
      </c>
      <c r="AI121" s="76" t="str">
        <f t="shared" si="97"/>
        <v/>
      </c>
      <c r="AJ121" s="320"/>
      <c r="AK121" s="320"/>
      <c r="BH121" s="76"/>
      <c r="BI121" s="76"/>
      <c r="BJ121" s="76"/>
      <c r="BK121" s="76"/>
    </row>
    <row r="122" spans="2:63" ht="19.5" customHeight="1" thickBot="1">
      <c r="B122" s="210"/>
      <c r="C122" s="166"/>
      <c r="D122" s="172"/>
      <c r="E122" s="176"/>
      <c r="F122" s="173"/>
      <c r="G122" s="216"/>
      <c r="H122" s="217"/>
      <c r="I122" s="218"/>
      <c r="J122" s="172"/>
      <c r="K122" s="173"/>
      <c r="L122" s="172"/>
      <c r="M122" s="176"/>
      <c r="N122" s="173"/>
      <c r="O122" s="9" t="s">
        <v>188</v>
      </c>
      <c r="P122" s="114"/>
      <c r="Q122" s="30"/>
      <c r="R122" s="9" t="str">
        <f t="shared" si="93"/>
        <v/>
      </c>
      <c r="S122" s="30"/>
      <c r="T122" s="9" t="str">
        <f t="shared" si="94"/>
        <v/>
      </c>
      <c r="U122" s="82"/>
      <c r="V122" s="306"/>
      <c r="W122" s="306"/>
      <c r="AD122" s="76" t="str">
        <f>IF($P122="","0",VLOOKUP($P122,登録データ!$U$4:$V$19,2,FALSE))</f>
        <v>0</v>
      </c>
      <c r="AE122" s="76" t="str">
        <f t="shared" si="95"/>
        <v>00</v>
      </c>
      <c r="AF122" s="76" t="str">
        <f t="shared" si="96"/>
        <v/>
      </c>
      <c r="AG122" s="76" t="str">
        <f t="shared" si="91"/>
        <v>000000</v>
      </c>
      <c r="AH122" s="76" t="str">
        <f t="shared" si="92"/>
        <v/>
      </c>
      <c r="AI122" s="76" t="str">
        <f t="shared" si="97"/>
        <v/>
      </c>
      <c r="AJ122" s="320"/>
      <c r="AK122" s="320"/>
      <c r="BH122" s="76"/>
      <c r="BI122" s="76"/>
      <c r="BJ122" s="76"/>
      <c r="BK122" s="76"/>
    </row>
    <row r="123" spans="2:63" ht="19.5" customHeight="1" thickTop="1">
      <c r="B123" s="125">
        <v>35</v>
      </c>
      <c r="C123" s="164"/>
      <c r="D123" s="168"/>
      <c r="E123" s="174"/>
      <c r="F123" s="169"/>
      <c r="G123" s="168"/>
      <c r="H123" s="174"/>
      <c r="I123" s="169"/>
      <c r="J123" s="168"/>
      <c r="K123" s="169"/>
      <c r="L123" s="168"/>
      <c r="M123" s="174"/>
      <c r="N123" s="169"/>
      <c r="O123" s="48" t="s">
        <v>153</v>
      </c>
      <c r="P123" s="113"/>
      <c r="Q123" s="32"/>
      <c r="R123" s="17" t="str">
        <f t="shared" si="93"/>
        <v/>
      </c>
      <c r="S123" s="32"/>
      <c r="T123" s="17" t="str">
        <f t="shared" si="94"/>
        <v/>
      </c>
      <c r="U123" s="102"/>
      <c r="V123" s="305"/>
      <c r="W123" s="305"/>
      <c r="AD123" s="76" t="str">
        <f>IF($P123="","0",VLOOKUP($P123,登録データ!$U$4:$V$19,2,FALSE))</f>
        <v>0</v>
      </c>
      <c r="AE123" s="76" t="str">
        <f t="shared" si="95"/>
        <v>00</v>
      </c>
      <c r="AF123" s="76" t="str">
        <f t="shared" si="96"/>
        <v/>
      </c>
      <c r="AG123" s="76" t="str">
        <f t="shared" si="91"/>
        <v>000000</v>
      </c>
      <c r="AH123" s="76" t="str">
        <f t="shared" si="92"/>
        <v/>
      </c>
      <c r="AI123" s="76" t="str">
        <f t="shared" si="97"/>
        <v/>
      </c>
      <c r="AJ123" s="320" t="str">
        <f>IF($C123="","",IF($C123="@",0,IF(COUNTIF($C$21:$C$620,$C123)=1,0,1)))</f>
        <v/>
      </c>
      <c r="AK123" s="320" t="str">
        <f>IF($L123="","",IF(OR($L123="東京都",$L123="北海道",$L123="大阪府",$L123="京都府",RIGHT($L123,1)="県"),0,1))</f>
        <v/>
      </c>
      <c r="AO123" s="76" t="str">
        <f>IF(AP123="","",RANK(AP123,$AP$21:$AP$600,1))</f>
        <v/>
      </c>
      <c r="AP123" s="76" t="str">
        <f>IF(V123="","",C123)</f>
        <v/>
      </c>
      <c r="AQ123" s="1" t="str">
        <f>IF(AR123="","",RANK(AR123,$AR$21:$AR$600,1))</f>
        <v/>
      </c>
      <c r="AR123" s="76" t="str">
        <f>IF(W123="","",C123)</f>
        <v/>
      </c>
      <c r="BH123" s="76" t="str">
        <f t="shared" ref="BH123" si="146">IF(C123="","",G125)</f>
        <v/>
      </c>
      <c r="BI123" s="76" t="str">
        <f t="shared" ref="BI123" si="147">RIGHT(C123,3)</f>
        <v/>
      </c>
      <c r="BJ123" s="76" t="str">
        <f t="shared" ref="BJ123" si="148">IF(C123="","",RIGHT("00"&amp;BI123,3))</f>
        <v/>
      </c>
      <c r="BK123" s="76" t="str">
        <f t="shared" ref="BK123" si="149">CONCATENATE(BH123,BJ123)</f>
        <v/>
      </c>
    </row>
    <row r="124" spans="2:63" ht="18.75" customHeight="1">
      <c r="B124" s="125"/>
      <c r="C124" s="165"/>
      <c r="D124" s="170"/>
      <c r="E124" s="175"/>
      <c r="F124" s="171"/>
      <c r="G124" s="213"/>
      <c r="H124" s="214"/>
      <c r="I124" s="215"/>
      <c r="J124" s="170"/>
      <c r="K124" s="171"/>
      <c r="L124" s="170"/>
      <c r="M124" s="175"/>
      <c r="N124" s="171"/>
      <c r="O124" s="48" t="s">
        <v>154</v>
      </c>
      <c r="P124" s="27"/>
      <c r="Q124" s="45"/>
      <c r="R124" s="48" t="str">
        <f t="shared" si="93"/>
        <v/>
      </c>
      <c r="S124" s="45"/>
      <c r="T124" s="48" t="str">
        <f t="shared" si="94"/>
        <v/>
      </c>
      <c r="U124" s="73"/>
      <c r="V124" s="306"/>
      <c r="W124" s="306"/>
      <c r="AD124" s="76" t="str">
        <f>IF($P124="","0",VLOOKUP($P124,登録データ!$U$4:$V$19,2,FALSE))</f>
        <v>0</v>
      </c>
      <c r="AE124" s="76" t="str">
        <f t="shared" si="95"/>
        <v>00</v>
      </c>
      <c r="AF124" s="76" t="str">
        <f t="shared" si="96"/>
        <v/>
      </c>
      <c r="AG124" s="76" t="str">
        <f t="shared" si="91"/>
        <v>000000</v>
      </c>
      <c r="AH124" s="76" t="str">
        <f t="shared" si="92"/>
        <v/>
      </c>
      <c r="AI124" s="76" t="str">
        <f t="shared" si="97"/>
        <v/>
      </c>
      <c r="AJ124" s="320"/>
      <c r="AK124" s="320"/>
      <c r="BH124" s="76"/>
      <c r="BI124" s="76"/>
      <c r="BJ124" s="76"/>
      <c r="BK124" s="76"/>
    </row>
    <row r="125" spans="2:63" ht="19.5" customHeight="1" thickBot="1">
      <c r="B125" s="210"/>
      <c r="C125" s="166"/>
      <c r="D125" s="172"/>
      <c r="E125" s="176"/>
      <c r="F125" s="173"/>
      <c r="G125" s="216"/>
      <c r="H125" s="217"/>
      <c r="I125" s="218"/>
      <c r="J125" s="172"/>
      <c r="K125" s="173"/>
      <c r="L125" s="172"/>
      <c r="M125" s="176"/>
      <c r="N125" s="173"/>
      <c r="O125" s="9" t="s">
        <v>188</v>
      </c>
      <c r="P125" s="114"/>
      <c r="Q125" s="30"/>
      <c r="R125" s="9" t="str">
        <f t="shared" si="93"/>
        <v/>
      </c>
      <c r="S125" s="30"/>
      <c r="T125" s="9" t="str">
        <f t="shared" si="94"/>
        <v/>
      </c>
      <c r="U125" s="82"/>
      <c r="V125" s="306"/>
      <c r="W125" s="306"/>
      <c r="AD125" s="76" t="str">
        <f>IF($P125="","0",VLOOKUP($P125,登録データ!$U$4:$V$19,2,FALSE))</f>
        <v>0</v>
      </c>
      <c r="AE125" s="76" t="str">
        <f t="shared" si="95"/>
        <v>00</v>
      </c>
      <c r="AF125" s="76" t="str">
        <f t="shared" si="96"/>
        <v/>
      </c>
      <c r="AG125" s="76" t="str">
        <f t="shared" si="91"/>
        <v>000000</v>
      </c>
      <c r="AH125" s="76" t="str">
        <f t="shared" si="92"/>
        <v/>
      </c>
      <c r="AI125" s="76" t="str">
        <f t="shared" si="97"/>
        <v/>
      </c>
      <c r="AJ125" s="320"/>
      <c r="AK125" s="320"/>
      <c r="BH125" s="76"/>
      <c r="BI125" s="76"/>
      <c r="BJ125" s="76"/>
      <c r="BK125" s="76"/>
    </row>
    <row r="126" spans="2:63" ht="19.5" customHeight="1" thickTop="1">
      <c r="B126" s="125">
        <v>36</v>
      </c>
      <c r="C126" s="164"/>
      <c r="D126" s="168"/>
      <c r="E126" s="174"/>
      <c r="F126" s="169"/>
      <c r="G126" s="168"/>
      <c r="H126" s="174"/>
      <c r="I126" s="169"/>
      <c r="J126" s="168"/>
      <c r="K126" s="169"/>
      <c r="L126" s="168"/>
      <c r="M126" s="174"/>
      <c r="N126" s="169"/>
      <c r="O126" s="48" t="s">
        <v>153</v>
      </c>
      <c r="P126" s="113"/>
      <c r="Q126" s="32"/>
      <c r="R126" s="17" t="str">
        <f t="shared" si="93"/>
        <v/>
      </c>
      <c r="S126" s="32"/>
      <c r="T126" s="17" t="str">
        <f t="shared" si="94"/>
        <v/>
      </c>
      <c r="U126" s="102"/>
      <c r="V126" s="305"/>
      <c r="W126" s="305"/>
      <c r="AD126" s="76" t="str">
        <f>IF($P126="","0",VLOOKUP($P126,登録データ!$U$4:$V$19,2,FALSE))</f>
        <v>0</v>
      </c>
      <c r="AE126" s="76" t="str">
        <f t="shared" si="95"/>
        <v>00</v>
      </c>
      <c r="AF126" s="76" t="str">
        <f t="shared" si="96"/>
        <v/>
      </c>
      <c r="AG126" s="76" t="str">
        <f t="shared" si="91"/>
        <v>000000</v>
      </c>
      <c r="AH126" s="76" t="str">
        <f t="shared" si="92"/>
        <v/>
      </c>
      <c r="AI126" s="76" t="str">
        <f t="shared" si="97"/>
        <v/>
      </c>
      <c r="AJ126" s="320" t="str">
        <f>IF($C126="","",IF($C126="@",0,IF(COUNTIF($C$21:$C$620,$C126)=1,0,1)))</f>
        <v/>
      </c>
      <c r="AK126" s="320" t="str">
        <f>IF($L126="","",IF(OR($L126="東京都",$L126="北海道",$L126="大阪府",$L126="京都府",RIGHT($L126,1)="県"),0,1))</f>
        <v/>
      </c>
      <c r="AO126" s="76" t="str">
        <f>IF(AP126="","",RANK(AP126,$AP$21:$AP$600,1))</f>
        <v/>
      </c>
      <c r="AP126" s="76" t="str">
        <f>IF(V126="","",C126)</f>
        <v/>
      </c>
      <c r="AQ126" s="1" t="str">
        <f>IF(AR126="","",RANK(AR126,$AR$21:$AR$600,1))</f>
        <v/>
      </c>
      <c r="AR126" s="76" t="str">
        <f>IF(W126="","",C126)</f>
        <v/>
      </c>
      <c r="BH126" s="76" t="str">
        <f t="shared" ref="BH126" si="150">IF(C126="","",G128)</f>
        <v/>
      </c>
      <c r="BI126" s="76" t="str">
        <f t="shared" ref="BI126" si="151">RIGHT(C126,3)</f>
        <v/>
      </c>
      <c r="BJ126" s="76" t="str">
        <f t="shared" ref="BJ126" si="152">IF(C126="","",RIGHT("00"&amp;BI126,3))</f>
        <v/>
      </c>
      <c r="BK126" s="76" t="str">
        <f t="shared" ref="BK126" si="153">CONCATENATE(BH126,BJ126)</f>
        <v/>
      </c>
    </row>
    <row r="127" spans="2:63" ht="18.75" customHeight="1">
      <c r="B127" s="125"/>
      <c r="C127" s="165"/>
      <c r="D127" s="170"/>
      <c r="E127" s="175"/>
      <c r="F127" s="171"/>
      <c r="G127" s="213"/>
      <c r="H127" s="214"/>
      <c r="I127" s="215"/>
      <c r="J127" s="170"/>
      <c r="K127" s="171"/>
      <c r="L127" s="170"/>
      <c r="M127" s="175"/>
      <c r="N127" s="171"/>
      <c r="O127" s="48" t="s">
        <v>154</v>
      </c>
      <c r="P127" s="27"/>
      <c r="Q127" s="45"/>
      <c r="R127" s="48" t="str">
        <f t="shared" si="93"/>
        <v/>
      </c>
      <c r="S127" s="45"/>
      <c r="T127" s="48" t="str">
        <f t="shared" si="94"/>
        <v/>
      </c>
      <c r="U127" s="73"/>
      <c r="V127" s="306"/>
      <c r="W127" s="306"/>
      <c r="AD127" s="76" t="str">
        <f>IF($P127="","0",VLOOKUP($P127,登録データ!$U$4:$V$19,2,FALSE))</f>
        <v>0</v>
      </c>
      <c r="AE127" s="76" t="str">
        <f t="shared" si="95"/>
        <v>00</v>
      </c>
      <c r="AF127" s="76" t="str">
        <f t="shared" si="96"/>
        <v/>
      </c>
      <c r="AG127" s="76" t="str">
        <f t="shared" si="91"/>
        <v>000000</v>
      </c>
      <c r="AH127" s="76" t="str">
        <f t="shared" si="92"/>
        <v/>
      </c>
      <c r="AI127" s="76" t="str">
        <f t="shared" si="97"/>
        <v/>
      </c>
      <c r="AJ127" s="320"/>
      <c r="AK127" s="320"/>
      <c r="BH127" s="76"/>
      <c r="BI127" s="76"/>
      <c r="BJ127" s="76"/>
      <c r="BK127" s="76"/>
    </row>
    <row r="128" spans="2:63" ht="19.5" customHeight="1" thickBot="1">
      <c r="B128" s="210"/>
      <c r="C128" s="166"/>
      <c r="D128" s="172"/>
      <c r="E128" s="176"/>
      <c r="F128" s="173"/>
      <c r="G128" s="216"/>
      <c r="H128" s="217"/>
      <c r="I128" s="218"/>
      <c r="J128" s="172"/>
      <c r="K128" s="173"/>
      <c r="L128" s="172"/>
      <c r="M128" s="176"/>
      <c r="N128" s="173"/>
      <c r="O128" s="9" t="s">
        <v>188</v>
      </c>
      <c r="P128" s="114"/>
      <c r="Q128" s="30"/>
      <c r="R128" s="9" t="str">
        <f t="shared" si="93"/>
        <v/>
      </c>
      <c r="S128" s="30"/>
      <c r="T128" s="9" t="str">
        <f t="shared" si="94"/>
        <v/>
      </c>
      <c r="U128" s="82"/>
      <c r="V128" s="306"/>
      <c r="W128" s="306"/>
      <c r="AD128" s="76" t="str">
        <f>IF($P128="","0",VLOOKUP($P128,登録データ!$U$4:$V$19,2,FALSE))</f>
        <v>0</v>
      </c>
      <c r="AE128" s="76" t="str">
        <f t="shared" si="95"/>
        <v>00</v>
      </c>
      <c r="AF128" s="76" t="str">
        <f t="shared" si="96"/>
        <v/>
      </c>
      <c r="AG128" s="76" t="str">
        <f t="shared" si="91"/>
        <v>000000</v>
      </c>
      <c r="AH128" s="76" t="str">
        <f t="shared" si="92"/>
        <v/>
      </c>
      <c r="AI128" s="76" t="str">
        <f t="shared" si="97"/>
        <v/>
      </c>
      <c r="AJ128" s="320"/>
      <c r="AK128" s="320"/>
      <c r="BH128" s="76"/>
      <c r="BI128" s="76"/>
      <c r="BJ128" s="76"/>
      <c r="BK128" s="76"/>
    </row>
    <row r="129" spans="2:63" ht="19.5" customHeight="1" thickTop="1">
      <c r="B129" s="125">
        <v>37</v>
      </c>
      <c r="C129" s="164"/>
      <c r="D129" s="168"/>
      <c r="E129" s="174"/>
      <c r="F129" s="169"/>
      <c r="G129" s="168"/>
      <c r="H129" s="174"/>
      <c r="I129" s="169"/>
      <c r="J129" s="168"/>
      <c r="K129" s="169"/>
      <c r="L129" s="168"/>
      <c r="M129" s="174"/>
      <c r="N129" s="169"/>
      <c r="O129" s="48" t="s">
        <v>153</v>
      </c>
      <c r="P129" s="113"/>
      <c r="Q129" s="32"/>
      <c r="R129" s="17" t="str">
        <f t="shared" si="93"/>
        <v/>
      </c>
      <c r="S129" s="32"/>
      <c r="T129" s="17" t="str">
        <f t="shared" si="94"/>
        <v/>
      </c>
      <c r="U129" s="102"/>
      <c r="V129" s="305"/>
      <c r="W129" s="305"/>
      <c r="AD129" s="76" t="str">
        <f>IF($P129="","0",VLOOKUP($P129,登録データ!$U$4:$V$19,2,FALSE))</f>
        <v>0</v>
      </c>
      <c r="AE129" s="76" t="str">
        <f t="shared" si="95"/>
        <v>00</v>
      </c>
      <c r="AF129" s="76" t="str">
        <f t="shared" si="96"/>
        <v/>
      </c>
      <c r="AG129" s="76" t="str">
        <f t="shared" si="91"/>
        <v>000000</v>
      </c>
      <c r="AH129" s="76" t="str">
        <f t="shared" si="92"/>
        <v/>
      </c>
      <c r="AI129" s="76" t="str">
        <f t="shared" si="97"/>
        <v/>
      </c>
      <c r="AJ129" s="320" t="str">
        <f>IF($C129="","",IF($C129="@",0,IF(COUNTIF($C$21:$C$620,$C129)=1,0,1)))</f>
        <v/>
      </c>
      <c r="AK129" s="320" t="str">
        <f>IF($L129="","",IF(OR($L129="東京都",$L129="北海道",$L129="大阪府",$L129="京都府",RIGHT($L129,1)="県"),0,1))</f>
        <v/>
      </c>
      <c r="AO129" s="76" t="str">
        <f>IF(AP129="","",RANK(AP129,$AP$21:$AP$600,1))</f>
        <v/>
      </c>
      <c r="AP129" s="76" t="str">
        <f>IF(V129="","",C129)</f>
        <v/>
      </c>
      <c r="AQ129" s="1" t="str">
        <f>IF(AR129="","",RANK(AR129,$AR$21:$AR$600,1))</f>
        <v/>
      </c>
      <c r="AR129" s="76" t="str">
        <f>IF(W129="","",C129)</f>
        <v/>
      </c>
      <c r="BH129" s="76" t="str">
        <f t="shared" ref="BH129" si="154">IF(C129="","",G131)</f>
        <v/>
      </c>
      <c r="BI129" s="76" t="str">
        <f t="shared" ref="BI129" si="155">RIGHT(C129,3)</f>
        <v/>
      </c>
      <c r="BJ129" s="76" t="str">
        <f t="shared" ref="BJ129" si="156">IF(C129="","",RIGHT("00"&amp;BI129,3))</f>
        <v/>
      </c>
      <c r="BK129" s="76" t="str">
        <f t="shared" ref="BK129" si="157">CONCATENATE(BH129,BJ129)</f>
        <v/>
      </c>
    </row>
    <row r="130" spans="2:63" ht="18.75" customHeight="1">
      <c r="B130" s="125"/>
      <c r="C130" s="165"/>
      <c r="D130" s="170"/>
      <c r="E130" s="175"/>
      <c r="F130" s="171"/>
      <c r="G130" s="213"/>
      <c r="H130" s="214"/>
      <c r="I130" s="215"/>
      <c r="J130" s="170"/>
      <c r="K130" s="171"/>
      <c r="L130" s="170"/>
      <c r="M130" s="175"/>
      <c r="N130" s="171"/>
      <c r="O130" s="48" t="s">
        <v>154</v>
      </c>
      <c r="P130" s="27"/>
      <c r="Q130" s="45"/>
      <c r="R130" s="48" t="str">
        <f t="shared" si="93"/>
        <v/>
      </c>
      <c r="S130" s="45"/>
      <c r="T130" s="48" t="str">
        <f t="shared" si="94"/>
        <v/>
      </c>
      <c r="U130" s="73"/>
      <c r="V130" s="306"/>
      <c r="W130" s="306"/>
      <c r="AD130" s="76" t="str">
        <f>IF($P130="","0",VLOOKUP($P130,登録データ!$U$4:$V$19,2,FALSE))</f>
        <v>0</v>
      </c>
      <c r="AE130" s="76" t="str">
        <f t="shared" si="95"/>
        <v>00</v>
      </c>
      <c r="AF130" s="76" t="str">
        <f t="shared" si="96"/>
        <v/>
      </c>
      <c r="AG130" s="76" t="str">
        <f t="shared" si="91"/>
        <v>000000</v>
      </c>
      <c r="AH130" s="76" t="str">
        <f t="shared" si="92"/>
        <v/>
      </c>
      <c r="AI130" s="76" t="str">
        <f t="shared" si="97"/>
        <v/>
      </c>
      <c r="AJ130" s="320"/>
      <c r="AK130" s="320"/>
      <c r="BH130" s="76"/>
      <c r="BI130" s="76"/>
      <c r="BJ130" s="76"/>
      <c r="BK130" s="76"/>
    </row>
    <row r="131" spans="2:63" ht="19.5" customHeight="1" thickBot="1">
      <c r="B131" s="210"/>
      <c r="C131" s="166"/>
      <c r="D131" s="172"/>
      <c r="E131" s="176"/>
      <c r="F131" s="173"/>
      <c r="G131" s="216"/>
      <c r="H131" s="217"/>
      <c r="I131" s="218"/>
      <c r="J131" s="172"/>
      <c r="K131" s="173"/>
      <c r="L131" s="172"/>
      <c r="M131" s="176"/>
      <c r="N131" s="173"/>
      <c r="O131" s="9" t="s">
        <v>188</v>
      </c>
      <c r="P131" s="114"/>
      <c r="Q131" s="30"/>
      <c r="R131" s="9" t="str">
        <f t="shared" si="93"/>
        <v/>
      </c>
      <c r="S131" s="30"/>
      <c r="T131" s="9" t="str">
        <f t="shared" si="94"/>
        <v/>
      </c>
      <c r="U131" s="82"/>
      <c r="V131" s="306"/>
      <c r="W131" s="306"/>
      <c r="AD131" s="76" t="str">
        <f>IF($P131="","0",VLOOKUP($P131,登録データ!$U$4:$V$19,2,FALSE))</f>
        <v>0</v>
      </c>
      <c r="AE131" s="76" t="str">
        <f t="shared" si="95"/>
        <v>00</v>
      </c>
      <c r="AF131" s="76" t="str">
        <f t="shared" si="96"/>
        <v/>
      </c>
      <c r="AG131" s="76" t="str">
        <f t="shared" si="91"/>
        <v>000000</v>
      </c>
      <c r="AH131" s="76" t="str">
        <f t="shared" si="92"/>
        <v/>
      </c>
      <c r="AI131" s="76" t="str">
        <f t="shared" si="97"/>
        <v/>
      </c>
      <c r="AJ131" s="320"/>
      <c r="AK131" s="320"/>
      <c r="BH131" s="76"/>
      <c r="BI131" s="76"/>
      <c r="BJ131" s="76"/>
      <c r="BK131" s="76"/>
    </row>
    <row r="132" spans="2:63" ht="19.5" customHeight="1" thickTop="1">
      <c r="B132" s="125">
        <v>38</v>
      </c>
      <c r="C132" s="164"/>
      <c r="D132" s="168"/>
      <c r="E132" s="174"/>
      <c r="F132" s="169"/>
      <c r="G132" s="168"/>
      <c r="H132" s="174"/>
      <c r="I132" s="169"/>
      <c r="J132" s="168"/>
      <c r="K132" s="169"/>
      <c r="L132" s="168"/>
      <c r="M132" s="174"/>
      <c r="N132" s="169"/>
      <c r="O132" s="48" t="s">
        <v>153</v>
      </c>
      <c r="P132" s="113"/>
      <c r="Q132" s="32"/>
      <c r="R132" s="17" t="str">
        <f t="shared" si="93"/>
        <v/>
      </c>
      <c r="S132" s="32"/>
      <c r="T132" s="17" t="str">
        <f t="shared" si="94"/>
        <v/>
      </c>
      <c r="U132" s="102"/>
      <c r="V132" s="305"/>
      <c r="W132" s="305"/>
      <c r="AD132" s="76" t="str">
        <f>IF($P132="","0",VLOOKUP($P132,登録データ!$U$4:$V$19,2,FALSE))</f>
        <v>0</v>
      </c>
      <c r="AE132" s="76" t="str">
        <f t="shared" si="95"/>
        <v>00</v>
      </c>
      <c r="AF132" s="76" t="str">
        <f t="shared" si="96"/>
        <v/>
      </c>
      <c r="AG132" s="76" t="str">
        <f t="shared" si="91"/>
        <v>000000</v>
      </c>
      <c r="AH132" s="76" t="str">
        <f t="shared" si="92"/>
        <v/>
      </c>
      <c r="AI132" s="76" t="str">
        <f t="shared" si="97"/>
        <v/>
      </c>
      <c r="AJ132" s="320" t="str">
        <f>IF($C132="","",IF($C132="@",0,IF(COUNTIF($C$21:$C$620,$C132)=1,0,1)))</f>
        <v/>
      </c>
      <c r="AK132" s="320" t="str">
        <f>IF($L132="","",IF(OR($L132="東京都",$L132="北海道",$L132="大阪府",$L132="京都府",RIGHT($L132,1)="県"),0,1))</f>
        <v/>
      </c>
      <c r="AO132" s="76" t="str">
        <f>IF(AP132="","",RANK(AP132,$AP$21:$AP$600,1))</f>
        <v/>
      </c>
      <c r="AP132" s="76" t="str">
        <f>IF(V132="","",C132)</f>
        <v/>
      </c>
      <c r="AQ132" s="1" t="str">
        <f>IF(AR132="","",RANK(AR132,$AR$21:$AR$600,1))</f>
        <v/>
      </c>
      <c r="AR132" s="76" t="str">
        <f>IF(W132="","",C132)</f>
        <v/>
      </c>
      <c r="BH132" s="76" t="str">
        <f t="shared" ref="BH132" si="158">IF(C132="","",G134)</f>
        <v/>
      </c>
      <c r="BI132" s="76" t="str">
        <f t="shared" ref="BI132" si="159">RIGHT(C132,3)</f>
        <v/>
      </c>
      <c r="BJ132" s="76" t="str">
        <f t="shared" ref="BJ132" si="160">IF(C132="","",RIGHT("00"&amp;BI132,3))</f>
        <v/>
      </c>
      <c r="BK132" s="76" t="str">
        <f t="shared" ref="BK132" si="161">CONCATENATE(BH132,BJ132)</f>
        <v/>
      </c>
    </row>
    <row r="133" spans="2:63" ht="18.75" customHeight="1">
      <c r="B133" s="125"/>
      <c r="C133" s="165"/>
      <c r="D133" s="170"/>
      <c r="E133" s="175"/>
      <c r="F133" s="171"/>
      <c r="G133" s="213"/>
      <c r="H133" s="214"/>
      <c r="I133" s="215"/>
      <c r="J133" s="170"/>
      <c r="K133" s="171"/>
      <c r="L133" s="170"/>
      <c r="M133" s="175"/>
      <c r="N133" s="171"/>
      <c r="O133" s="48" t="s">
        <v>154</v>
      </c>
      <c r="P133" s="27"/>
      <c r="Q133" s="45"/>
      <c r="R133" s="48" t="str">
        <f t="shared" si="93"/>
        <v/>
      </c>
      <c r="S133" s="45"/>
      <c r="T133" s="48" t="str">
        <f t="shared" si="94"/>
        <v/>
      </c>
      <c r="U133" s="73"/>
      <c r="V133" s="306"/>
      <c r="W133" s="306"/>
      <c r="AD133" s="76" t="str">
        <f>IF($P133="","0",VLOOKUP($P133,登録データ!$U$4:$V$19,2,FALSE))</f>
        <v>0</v>
      </c>
      <c r="AE133" s="76" t="str">
        <f t="shared" si="95"/>
        <v>00</v>
      </c>
      <c r="AF133" s="76" t="str">
        <f t="shared" si="96"/>
        <v/>
      </c>
      <c r="AG133" s="76" t="str">
        <f t="shared" si="91"/>
        <v>000000</v>
      </c>
      <c r="AH133" s="76" t="str">
        <f t="shared" si="92"/>
        <v/>
      </c>
      <c r="AI133" s="76" t="str">
        <f t="shared" si="97"/>
        <v/>
      </c>
      <c r="AJ133" s="320"/>
      <c r="AK133" s="320"/>
      <c r="BH133" s="76"/>
      <c r="BI133" s="76"/>
      <c r="BJ133" s="76"/>
      <c r="BK133" s="76"/>
    </row>
    <row r="134" spans="2:63" ht="19.5" customHeight="1" thickBot="1">
      <c r="B134" s="210"/>
      <c r="C134" s="166"/>
      <c r="D134" s="172"/>
      <c r="E134" s="176"/>
      <c r="F134" s="173"/>
      <c r="G134" s="216"/>
      <c r="H134" s="217"/>
      <c r="I134" s="218"/>
      <c r="J134" s="172"/>
      <c r="K134" s="173"/>
      <c r="L134" s="172"/>
      <c r="M134" s="176"/>
      <c r="N134" s="173"/>
      <c r="O134" s="9" t="s">
        <v>188</v>
      </c>
      <c r="P134" s="114"/>
      <c r="Q134" s="30"/>
      <c r="R134" s="9" t="str">
        <f t="shared" si="93"/>
        <v/>
      </c>
      <c r="S134" s="30"/>
      <c r="T134" s="9" t="str">
        <f t="shared" si="94"/>
        <v/>
      </c>
      <c r="U134" s="82"/>
      <c r="V134" s="306"/>
      <c r="W134" s="306"/>
      <c r="AD134" s="76" t="str">
        <f>IF($P134="","0",VLOOKUP($P134,登録データ!$U$4:$V$19,2,FALSE))</f>
        <v>0</v>
      </c>
      <c r="AE134" s="76" t="str">
        <f t="shared" si="95"/>
        <v>00</v>
      </c>
      <c r="AF134" s="76" t="str">
        <f t="shared" si="96"/>
        <v/>
      </c>
      <c r="AG134" s="76" t="str">
        <f t="shared" si="91"/>
        <v>000000</v>
      </c>
      <c r="AH134" s="76" t="str">
        <f t="shared" si="92"/>
        <v/>
      </c>
      <c r="AI134" s="76" t="str">
        <f t="shared" si="97"/>
        <v/>
      </c>
      <c r="AJ134" s="320"/>
      <c r="AK134" s="320"/>
      <c r="BH134" s="76"/>
      <c r="BI134" s="76"/>
      <c r="BJ134" s="76"/>
      <c r="BK134" s="76"/>
    </row>
    <row r="135" spans="2:63" ht="19.5" customHeight="1" thickTop="1">
      <c r="B135" s="125">
        <v>39</v>
      </c>
      <c r="C135" s="164"/>
      <c r="D135" s="168"/>
      <c r="E135" s="174"/>
      <c r="F135" s="169"/>
      <c r="G135" s="168"/>
      <c r="H135" s="174"/>
      <c r="I135" s="169"/>
      <c r="J135" s="168"/>
      <c r="K135" s="169"/>
      <c r="L135" s="168"/>
      <c r="M135" s="174"/>
      <c r="N135" s="169"/>
      <c r="O135" s="48" t="s">
        <v>153</v>
      </c>
      <c r="P135" s="113"/>
      <c r="Q135" s="32"/>
      <c r="R135" s="17" t="str">
        <f t="shared" si="93"/>
        <v/>
      </c>
      <c r="S135" s="32"/>
      <c r="T135" s="17" t="str">
        <f t="shared" si="94"/>
        <v/>
      </c>
      <c r="U135" s="102"/>
      <c r="V135" s="305"/>
      <c r="W135" s="305"/>
      <c r="AD135" s="76" t="str">
        <f>IF($P135="","0",VLOOKUP($P135,登録データ!$U$4:$V$19,2,FALSE))</f>
        <v>0</v>
      </c>
      <c r="AE135" s="76" t="str">
        <f t="shared" si="95"/>
        <v>00</v>
      </c>
      <c r="AF135" s="76" t="str">
        <f t="shared" si="96"/>
        <v/>
      </c>
      <c r="AG135" s="76" t="str">
        <f t="shared" si="91"/>
        <v>000000</v>
      </c>
      <c r="AH135" s="76" t="str">
        <f t="shared" si="92"/>
        <v/>
      </c>
      <c r="AI135" s="76" t="str">
        <f t="shared" si="97"/>
        <v/>
      </c>
      <c r="AJ135" s="320" t="str">
        <f>IF($C135="","",IF($C135="@",0,IF(COUNTIF($C$21:$C$620,$C135)=1,0,1)))</f>
        <v/>
      </c>
      <c r="AK135" s="320" t="str">
        <f>IF($L135="","",IF(OR($L135="東京都",$L135="北海道",$L135="大阪府",$L135="京都府",RIGHT($L135,1)="県"),0,1))</f>
        <v/>
      </c>
      <c r="AO135" s="76" t="str">
        <f>IF(AP135="","",RANK(AP135,$AP$21:$AP$600,1))</f>
        <v/>
      </c>
      <c r="AP135" s="76" t="str">
        <f>IF(V135="","",C135)</f>
        <v/>
      </c>
      <c r="AQ135" s="1" t="str">
        <f>IF(AR135="","",RANK(AR135,$AR$21:$AR$600,1))</f>
        <v/>
      </c>
      <c r="AR135" s="76" t="str">
        <f>IF(W135="","",C135)</f>
        <v/>
      </c>
      <c r="BH135" s="76" t="str">
        <f t="shared" ref="BH135" si="162">IF(C135="","",G137)</f>
        <v/>
      </c>
      <c r="BI135" s="76" t="str">
        <f t="shared" ref="BI135" si="163">RIGHT(C135,3)</f>
        <v/>
      </c>
      <c r="BJ135" s="76" t="str">
        <f t="shared" ref="BJ135" si="164">IF(C135="","",RIGHT("00"&amp;BI135,3))</f>
        <v/>
      </c>
      <c r="BK135" s="76" t="str">
        <f t="shared" ref="BK135" si="165">CONCATENATE(BH135,BJ135)</f>
        <v/>
      </c>
    </row>
    <row r="136" spans="2:63" ht="18.75" customHeight="1">
      <c r="B136" s="125"/>
      <c r="C136" s="165"/>
      <c r="D136" s="170"/>
      <c r="E136" s="175"/>
      <c r="F136" s="171"/>
      <c r="G136" s="213"/>
      <c r="H136" s="214"/>
      <c r="I136" s="215"/>
      <c r="J136" s="170"/>
      <c r="K136" s="171"/>
      <c r="L136" s="170"/>
      <c r="M136" s="175"/>
      <c r="N136" s="171"/>
      <c r="O136" s="48" t="s">
        <v>154</v>
      </c>
      <c r="P136" s="27"/>
      <c r="Q136" s="45"/>
      <c r="R136" s="48" t="str">
        <f t="shared" si="93"/>
        <v/>
      </c>
      <c r="S136" s="45"/>
      <c r="T136" s="48" t="str">
        <f t="shared" si="94"/>
        <v/>
      </c>
      <c r="U136" s="73"/>
      <c r="V136" s="306"/>
      <c r="W136" s="306"/>
      <c r="AD136" s="76" t="str">
        <f>IF($P136="","0",VLOOKUP($P136,登録データ!$U$4:$V$19,2,FALSE))</f>
        <v>0</v>
      </c>
      <c r="AE136" s="76" t="str">
        <f t="shared" si="95"/>
        <v>00</v>
      </c>
      <c r="AF136" s="76" t="str">
        <f t="shared" si="96"/>
        <v/>
      </c>
      <c r="AG136" s="76" t="str">
        <f t="shared" si="91"/>
        <v>000000</v>
      </c>
      <c r="AH136" s="76" t="str">
        <f t="shared" si="92"/>
        <v/>
      </c>
      <c r="AI136" s="76" t="str">
        <f t="shared" si="97"/>
        <v/>
      </c>
      <c r="AJ136" s="320"/>
      <c r="AK136" s="320"/>
      <c r="BH136" s="76"/>
      <c r="BI136" s="76"/>
      <c r="BJ136" s="76"/>
      <c r="BK136" s="76"/>
    </row>
    <row r="137" spans="2:63" ht="19.5" customHeight="1" thickBot="1">
      <c r="B137" s="210"/>
      <c r="C137" s="166"/>
      <c r="D137" s="172"/>
      <c r="E137" s="176"/>
      <c r="F137" s="173"/>
      <c r="G137" s="216"/>
      <c r="H137" s="217"/>
      <c r="I137" s="218"/>
      <c r="J137" s="172"/>
      <c r="K137" s="173"/>
      <c r="L137" s="172"/>
      <c r="M137" s="176"/>
      <c r="N137" s="173"/>
      <c r="O137" s="9" t="s">
        <v>188</v>
      </c>
      <c r="P137" s="114"/>
      <c r="Q137" s="30"/>
      <c r="R137" s="9" t="str">
        <f t="shared" si="93"/>
        <v/>
      </c>
      <c r="S137" s="30"/>
      <c r="T137" s="9" t="str">
        <f t="shared" si="94"/>
        <v/>
      </c>
      <c r="U137" s="82"/>
      <c r="V137" s="306"/>
      <c r="W137" s="306"/>
      <c r="AD137" s="76" t="str">
        <f>IF($P137="","0",VLOOKUP($P137,登録データ!$U$4:$V$19,2,FALSE))</f>
        <v>0</v>
      </c>
      <c r="AE137" s="76" t="str">
        <f t="shared" si="95"/>
        <v>00</v>
      </c>
      <c r="AF137" s="76" t="str">
        <f t="shared" si="96"/>
        <v/>
      </c>
      <c r="AG137" s="76" t="str">
        <f t="shared" si="91"/>
        <v>000000</v>
      </c>
      <c r="AH137" s="76" t="str">
        <f t="shared" si="92"/>
        <v/>
      </c>
      <c r="AI137" s="76" t="str">
        <f t="shared" si="97"/>
        <v/>
      </c>
      <c r="AJ137" s="320"/>
      <c r="AK137" s="320"/>
      <c r="BH137" s="76"/>
      <c r="BI137" s="76"/>
      <c r="BJ137" s="76"/>
      <c r="BK137" s="76"/>
    </row>
    <row r="138" spans="2:63" ht="19.5" customHeight="1" thickTop="1">
      <c r="B138" s="125">
        <v>40</v>
      </c>
      <c r="C138" s="164"/>
      <c r="D138" s="168"/>
      <c r="E138" s="174"/>
      <c r="F138" s="169"/>
      <c r="G138" s="168"/>
      <c r="H138" s="174"/>
      <c r="I138" s="169"/>
      <c r="J138" s="168"/>
      <c r="K138" s="169"/>
      <c r="L138" s="168"/>
      <c r="M138" s="174"/>
      <c r="N138" s="169"/>
      <c r="O138" s="48" t="s">
        <v>153</v>
      </c>
      <c r="P138" s="113"/>
      <c r="Q138" s="32"/>
      <c r="R138" s="17" t="str">
        <f t="shared" si="93"/>
        <v/>
      </c>
      <c r="S138" s="32"/>
      <c r="T138" s="17" t="str">
        <f t="shared" si="94"/>
        <v/>
      </c>
      <c r="U138" s="102"/>
      <c r="V138" s="305"/>
      <c r="W138" s="305"/>
      <c r="AD138" s="76" t="str">
        <f>IF($P138="","0",VLOOKUP($P138,登録データ!$U$4:$V$19,2,FALSE))</f>
        <v>0</v>
      </c>
      <c r="AE138" s="76" t="str">
        <f t="shared" si="95"/>
        <v>00</v>
      </c>
      <c r="AF138" s="76" t="str">
        <f t="shared" si="96"/>
        <v/>
      </c>
      <c r="AG138" s="76" t="str">
        <f t="shared" si="91"/>
        <v>000000</v>
      </c>
      <c r="AH138" s="76" t="str">
        <f t="shared" si="92"/>
        <v/>
      </c>
      <c r="AI138" s="76" t="str">
        <f t="shared" si="97"/>
        <v/>
      </c>
      <c r="AJ138" s="320" t="str">
        <f>IF($C138="","",IF($C138="@",0,IF(COUNTIF($C$21:$C$620,$C138)=1,0,1)))</f>
        <v/>
      </c>
      <c r="AK138" s="320" t="str">
        <f>IF($L138="","",IF(OR($L138="東京都",$L138="北海道",$L138="大阪府",$L138="京都府",RIGHT($L138,1)="県"),0,1))</f>
        <v/>
      </c>
      <c r="AO138" s="76" t="str">
        <f>IF(AP138="","",RANK(AP138,$AP$21:$AP$600,1))</f>
        <v/>
      </c>
      <c r="AP138" s="76" t="str">
        <f>IF(V138="","",C138)</f>
        <v/>
      </c>
      <c r="AQ138" s="1" t="str">
        <f>IF(AR138="","",RANK(AR138,$AR$21:$AR$600,1))</f>
        <v/>
      </c>
      <c r="AR138" s="76" t="str">
        <f>IF(W138="","",C138)</f>
        <v/>
      </c>
      <c r="BH138" s="76" t="str">
        <f t="shared" ref="BH138" si="166">IF(C138="","",G140)</f>
        <v/>
      </c>
      <c r="BI138" s="76" t="str">
        <f t="shared" ref="BI138" si="167">RIGHT(C138,3)</f>
        <v/>
      </c>
      <c r="BJ138" s="76" t="str">
        <f t="shared" ref="BJ138" si="168">IF(C138="","",RIGHT("00"&amp;BI138,3))</f>
        <v/>
      </c>
      <c r="BK138" s="76" t="str">
        <f t="shared" ref="BK138" si="169">CONCATENATE(BH138,BJ138)</f>
        <v/>
      </c>
    </row>
    <row r="139" spans="2:63" ht="18.75" customHeight="1">
      <c r="B139" s="125"/>
      <c r="C139" s="165"/>
      <c r="D139" s="170"/>
      <c r="E139" s="175"/>
      <c r="F139" s="171"/>
      <c r="G139" s="213"/>
      <c r="H139" s="214"/>
      <c r="I139" s="215"/>
      <c r="J139" s="170"/>
      <c r="K139" s="171"/>
      <c r="L139" s="170"/>
      <c r="M139" s="175"/>
      <c r="N139" s="171"/>
      <c r="O139" s="48" t="s">
        <v>154</v>
      </c>
      <c r="P139" s="27"/>
      <c r="Q139" s="45"/>
      <c r="R139" s="48" t="str">
        <f t="shared" si="93"/>
        <v/>
      </c>
      <c r="S139" s="45"/>
      <c r="T139" s="48" t="str">
        <f t="shared" si="94"/>
        <v/>
      </c>
      <c r="U139" s="73"/>
      <c r="V139" s="306"/>
      <c r="W139" s="306"/>
      <c r="AD139" s="76" t="str">
        <f>IF($P139="","0",VLOOKUP($P139,登録データ!$U$4:$V$19,2,FALSE))</f>
        <v>0</v>
      </c>
      <c r="AE139" s="76" t="str">
        <f t="shared" si="95"/>
        <v>00</v>
      </c>
      <c r="AF139" s="76" t="str">
        <f t="shared" si="96"/>
        <v/>
      </c>
      <c r="AG139" s="76" t="str">
        <f t="shared" si="91"/>
        <v>000000</v>
      </c>
      <c r="AH139" s="76" t="str">
        <f t="shared" si="92"/>
        <v/>
      </c>
      <c r="AI139" s="76" t="str">
        <f t="shared" si="97"/>
        <v/>
      </c>
      <c r="AJ139" s="320"/>
      <c r="AK139" s="320"/>
      <c r="BH139" s="76"/>
      <c r="BI139" s="76"/>
      <c r="BJ139" s="76"/>
      <c r="BK139" s="76"/>
    </row>
    <row r="140" spans="2:63" ht="19.5" customHeight="1" thickBot="1">
      <c r="B140" s="210"/>
      <c r="C140" s="166"/>
      <c r="D140" s="172"/>
      <c r="E140" s="176"/>
      <c r="F140" s="173"/>
      <c r="G140" s="216"/>
      <c r="H140" s="217"/>
      <c r="I140" s="218"/>
      <c r="J140" s="172"/>
      <c r="K140" s="173"/>
      <c r="L140" s="172"/>
      <c r="M140" s="176"/>
      <c r="N140" s="173"/>
      <c r="O140" s="9" t="s">
        <v>188</v>
      </c>
      <c r="P140" s="114"/>
      <c r="Q140" s="30"/>
      <c r="R140" s="9" t="str">
        <f t="shared" si="93"/>
        <v/>
      </c>
      <c r="S140" s="30"/>
      <c r="T140" s="9" t="str">
        <f t="shared" si="94"/>
        <v/>
      </c>
      <c r="U140" s="82"/>
      <c r="V140" s="306"/>
      <c r="W140" s="306"/>
      <c r="AD140" s="76" t="str">
        <f>IF($P140="","0",VLOOKUP($P140,登録データ!$U$4:$V$19,2,FALSE))</f>
        <v>0</v>
      </c>
      <c r="AE140" s="76" t="str">
        <f t="shared" si="95"/>
        <v>00</v>
      </c>
      <c r="AF140" s="76" t="str">
        <f t="shared" si="96"/>
        <v/>
      </c>
      <c r="AG140" s="76" t="str">
        <f t="shared" si="91"/>
        <v>000000</v>
      </c>
      <c r="AH140" s="76" t="str">
        <f t="shared" si="92"/>
        <v/>
      </c>
      <c r="AI140" s="76" t="str">
        <f t="shared" si="97"/>
        <v/>
      </c>
      <c r="AJ140" s="320"/>
      <c r="AK140" s="320"/>
      <c r="BH140" s="76"/>
      <c r="BI140" s="76"/>
      <c r="BJ140" s="76"/>
      <c r="BK140" s="76"/>
    </row>
    <row r="141" spans="2:63" ht="19.5" customHeight="1" thickTop="1">
      <c r="B141" s="125">
        <v>41</v>
      </c>
      <c r="C141" s="164"/>
      <c r="D141" s="168"/>
      <c r="E141" s="174"/>
      <c r="F141" s="169"/>
      <c r="G141" s="168"/>
      <c r="H141" s="174"/>
      <c r="I141" s="169"/>
      <c r="J141" s="168"/>
      <c r="K141" s="169"/>
      <c r="L141" s="168"/>
      <c r="M141" s="174"/>
      <c r="N141" s="169"/>
      <c r="O141" s="48" t="s">
        <v>153</v>
      </c>
      <c r="P141" s="113"/>
      <c r="Q141" s="32"/>
      <c r="R141" s="17" t="str">
        <f t="shared" si="93"/>
        <v/>
      </c>
      <c r="S141" s="32"/>
      <c r="T141" s="17" t="str">
        <f t="shared" si="94"/>
        <v/>
      </c>
      <c r="U141" s="102"/>
      <c r="V141" s="305"/>
      <c r="W141" s="305"/>
      <c r="AD141" s="76" t="str">
        <f>IF($P141="","0",VLOOKUP($P141,登録データ!$U$4:$V$19,2,FALSE))</f>
        <v>0</v>
      </c>
      <c r="AE141" s="76" t="str">
        <f t="shared" si="95"/>
        <v>00</v>
      </c>
      <c r="AF141" s="76" t="str">
        <f t="shared" si="96"/>
        <v/>
      </c>
      <c r="AG141" s="76" t="str">
        <f t="shared" si="91"/>
        <v>000000</v>
      </c>
      <c r="AH141" s="76" t="str">
        <f t="shared" si="92"/>
        <v/>
      </c>
      <c r="AI141" s="76" t="str">
        <f t="shared" si="97"/>
        <v/>
      </c>
      <c r="AJ141" s="320" t="str">
        <f>IF($C141="","",IF($C141="@",0,IF(COUNTIF($C$21:$C$620,$C141)=1,0,1)))</f>
        <v/>
      </c>
      <c r="AK141" s="320" t="str">
        <f>IF($L141="","",IF(OR($L141="東京都",$L141="北海道",$L141="大阪府",$L141="京都府",RIGHT($L141,1)="県"),0,1))</f>
        <v/>
      </c>
      <c r="AO141" s="76" t="str">
        <f>IF(AP141="","",RANK(AP141,$AP$21:$AP$600,1))</f>
        <v/>
      </c>
      <c r="AP141" s="76" t="str">
        <f>IF(V141="","",C141)</f>
        <v/>
      </c>
      <c r="AQ141" s="1" t="str">
        <f>IF(AR141="","",RANK(AR141,$AR$21:$AR$600,1))</f>
        <v/>
      </c>
      <c r="AR141" s="76" t="str">
        <f>IF(W141="","",C141)</f>
        <v/>
      </c>
      <c r="BH141" s="76" t="str">
        <f t="shared" ref="BH141" si="170">IF(C141="","",G143)</f>
        <v/>
      </c>
      <c r="BI141" s="76" t="str">
        <f t="shared" ref="BI141" si="171">RIGHT(C141,3)</f>
        <v/>
      </c>
      <c r="BJ141" s="76" t="str">
        <f t="shared" ref="BJ141" si="172">IF(C141="","",RIGHT("00"&amp;BI141,3))</f>
        <v/>
      </c>
      <c r="BK141" s="76" t="str">
        <f t="shared" ref="BK141" si="173">CONCATENATE(BH141,BJ141)</f>
        <v/>
      </c>
    </row>
    <row r="142" spans="2:63" ht="18.75" customHeight="1">
      <c r="B142" s="125"/>
      <c r="C142" s="165"/>
      <c r="D142" s="170"/>
      <c r="E142" s="175"/>
      <c r="F142" s="171"/>
      <c r="G142" s="213"/>
      <c r="H142" s="214"/>
      <c r="I142" s="215"/>
      <c r="J142" s="170"/>
      <c r="K142" s="171"/>
      <c r="L142" s="170"/>
      <c r="M142" s="175"/>
      <c r="N142" s="171"/>
      <c r="O142" s="48" t="s">
        <v>154</v>
      </c>
      <c r="P142" s="27"/>
      <c r="Q142" s="45"/>
      <c r="R142" s="48" t="str">
        <f t="shared" si="93"/>
        <v/>
      </c>
      <c r="S142" s="45"/>
      <c r="T142" s="48" t="str">
        <f t="shared" si="94"/>
        <v/>
      </c>
      <c r="U142" s="73"/>
      <c r="V142" s="306"/>
      <c r="W142" s="306"/>
      <c r="AD142" s="76" t="str">
        <f>IF($P142="","0",VLOOKUP($P142,登録データ!$U$4:$V$19,2,FALSE))</f>
        <v>0</v>
      </c>
      <c r="AE142" s="76" t="str">
        <f t="shared" si="95"/>
        <v>00</v>
      </c>
      <c r="AF142" s="76" t="str">
        <f t="shared" si="96"/>
        <v/>
      </c>
      <c r="AG142" s="76" t="str">
        <f t="shared" si="91"/>
        <v>000000</v>
      </c>
      <c r="AH142" s="76" t="str">
        <f t="shared" si="92"/>
        <v/>
      </c>
      <c r="AI142" s="76" t="str">
        <f t="shared" si="97"/>
        <v/>
      </c>
      <c r="AJ142" s="320"/>
      <c r="AK142" s="320"/>
      <c r="BH142" s="76"/>
      <c r="BI142" s="76"/>
      <c r="BJ142" s="76"/>
      <c r="BK142" s="76"/>
    </row>
    <row r="143" spans="2:63" ht="19.5" customHeight="1" thickBot="1">
      <c r="B143" s="210"/>
      <c r="C143" s="166"/>
      <c r="D143" s="172"/>
      <c r="E143" s="176"/>
      <c r="F143" s="173"/>
      <c r="G143" s="216"/>
      <c r="H143" s="217"/>
      <c r="I143" s="218"/>
      <c r="J143" s="172"/>
      <c r="K143" s="173"/>
      <c r="L143" s="172"/>
      <c r="M143" s="176"/>
      <c r="N143" s="173"/>
      <c r="O143" s="9" t="s">
        <v>188</v>
      </c>
      <c r="P143" s="114"/>
      <c r="Q143" s="30"/>
      <c r="R143" s="9" t="str">
        <f t="shared" si="93"/>
        <v/>
      </c>
      <c r="S143" s="30"/>
      <c r="T143" s="9" t="str">
        <f t="shared" si="94"/>
        <v/>
      </c>
      <c r="U143" s="82"/>
      <c r="V143" s="306"/>
      <c r="W143" s="306"/>
      <c r="AD143" s="76" t="str">
        <f>IF($P143="","0",VLOOKUP($P143,登録データ!$U$4:$V$19,2,FALSE))</f>
        <v>0</v>
      </c>
      <c r="AE143" s="76" t="str">
        <f t="shared" si="95"/>
        <v>00</v>
      </c>
      <c r="AF143" s="76" t="str">
        <f t="shared" si="96"/>
        <v/>
      </c>
      <c r="AG143" s="76" t="str">
        <f t="shared" si="91"/>
        <v>000000</v>
      </c>
      <c r="AH143" s="76" t="str">
        <f t="shared" si="92"/>
        <v/>
      </c>
      <c r="AI143" s="76" t="str">
        <f t="shared" si="97"/>
        <v/>
      </c>
      <c r="AJ143" s="320"/>
      <c r="AK143" s="320"/>
      <c r="BH143" s="76"/>
      <c r="BI143" s="76"/>
      <c r="BJ143" s="76"/>
      <c r="BK143" s="76"/>
    </row>
    <row r="144" spans="2:63" ht="19.5" customHeight="1" thickTop="1">
      <c r="B144" s="125">
        <v>42</v>
      </c>
      <c r="C144" s="164"/>
      <c r="D144" s="168"/>
      <c r="E144" s="174"/>
      <c r="F144" s="169"/>
      <c r="G144" s="168"/>
      <c r="H144" s="174"/>
      <c r="I144" s="169"/>
      <c r="J144" s="168"/>
      <c r="K144" s="169"/>
      <c r="L144" s="168"/>
      <c r="M144" s="174"/>
      <c r="N144" s="169"/>
      <c r="O144" s="48" t="s">
        <v>153</v>
      </c>
      <c r="P144" s="113"/>
      <c r="Q144" s="32"/>
      <c r="R144" s="17" t="str">
        <f t="shared" si="93"/>
        <v/>
      </c>
      <c r="S144" s="32"/>
      <c r="T144" s="17" t="str">
        <f t="shared" si="94"/>
        <v/>
      </c>
      <c r="U144" s="102"/>
      <c r="V144" s="305"/>
      <c r="W144" s="305"/>
      <c r="AD144" s="76" t="str">
        <f>IF($P144="","0",VLOOKUP($P144,登録データ!$U$4:$V$19,2,FALSE))</f>
        <v>0</v>
      </c>
      <c r="AE144" s="76" t="str">
        <f t="shared" si="95"/>
        <v>00</v>
      </c>
      <c r="AF144" s="76" t="str">
        <f t="shared" si="96"/>
        <v/>
      </c>
      <c r="AG144" s="76" t="str">
        <f t="shared" si="91"/>
        <v>000000</v>
      </c>
      <c r="AH144" s="76" t="str">
        <f t="shared" si="92"/>
        <v/>
      </c>
      <c r="AI144" s="76" t="str">
        <f t="shared" si="97"/>
        <v/>
      </c>
      <c r="AJ144" s="320" t="str">
        <f>IF($C144="","",IF($C144="@",0,IF(COUNTIF($C$21:$C$620,$C144)=1,0,1)))</f>
        <v/>
      </c>
      <c r="AK144" s="320" t="str">
        <f>IF($L144="","",IF(OR($L144="東京都",$L144="北海道",$L144="大阪府",$L144="京都府",RIGHT($L144,1)="県"),0,1))</f>
        <v/>
      </c>
      <c r="AO144" s="76" t="str">
        <f>IF(AP144="","",RANK(AP144,$AP$21:$AP$600,1))</f>
        <v/>
      </c>
      <c r="AP144" s="76" t="str">
        <f>IF(V144="","",C144)</f>
        <v/>
      </c>
      <c r="AQ144" s="1" t="str">
        <f>IF(AR144="","",RANK(AR144,$AR$21:$AR$600,1))</f>
        <v/>
      </c>
      <c r="AR144" s="76" t="str">
        <f>IF(W144="","",C144)</f>
        <v/>
      </c>
      <c r="BH144" s="76" t="str">
        <f t="shared" ref="BH144" si="174">IF(C144="","",G146)</f>
        <v/>
      </c>
      <c r="BI144" s="76" t="str">
        <f t="shared" ref="BI144" si="175">RIGHT(C144,3)</f>
        <v/>
      </c>
      <c r="BJ144" s="76" t="str">
        <f t="shared" ref="BJ144" si="176">IF(C144="","",RIGHT("00"&amp;BI144,3))</f>
        <v/>
      </c>
      <c r="BK144" s="76" t="str">
        <f t="shared" ref="BK144" si="177">CONCATENATE(BH144,BJ144)</f>
        <v/>
      </c>
    </row>
    <row r="145" spans="2:63" ht="18.75" customHeight="1">
      <c r="B145" s="125"/>
      <c r="C145" s="165"/>
      <c r="D145" s="170"/>
      <c r="E145" s="175"/>
      <c r="F145" s="171"/>
      <c r="G145" s="213"/>
      <c r="H145" s="214"/>
      <c r="I145" s="215"/>
      <c r="J145" s="170"/>
      <c r="K145" s="171"/>
      <c r="L145" s="170"/>
      <c r="M145" s="175"/>
      <c r="N145" s="171"/>
      <c r="O145" s="48" t="s">
        <v>154</v>
      </c>
      <c r="P145" s="27"/>
      <c r="Q145" s="45"/>
      <c r="R145" s="48" t="str">
        <f t="shared" si="93"/>
        <v/>
      </c>
      <c r="S145" s="45"/>
      <c r="T145" s="48" t="str">
        <f t="shared" si="94"/>
        <v/>
      </c>
      <c r="U145" s="73"/>
      <c r="V145" s="306"/>
      <c r="W145" s="306"/>
      <c r="AD145" s="76" t="str">
        <f>IF($P145="","0",VLOOKUP($P145,登録データ!$U$4:$V$19,2,FALSE))</f>
        <v>0</v>
      </c>
      <c r="AE145" s="76" t="str">
        <f t="shared" si="95"/>
        <v>00</v>
      </c>
      <c r="AF145" s="76" t="str">
        <f t="shared" si="96"/>
        <v/>
      </c>
      <c r="AG145" s="76" t="str">
        <f t="shared" si="91"/>
        <v>000000</v>
      </c>
      <c r="AH145" s="76" t="str">
        <f t="shared" si="92"/>
        <v/>
      </c>
      <c r="AI145" s="76" t="str">
        <f t="shared" si="97"/>
        <v/>
      </c>
      <c r="AJ145" s="320"/>
      <c r="AK145" s="320"/>
      <c r="BH145" s="76"/>
      <c r="BI145" s="76"/>
      <c r="BJ145" s="76"/>
      <c r="BK145" s="76"/>
    </row>
    <row r="146" spans="2:63" ht="19.5" customHeight="1" thickBot="1">
      <c r="B146" s="210"/>
      <c r="C146" s="166"/>
      <c r="D146" s="172"/>
      <c r="E146" s="176"/>
      <c r="F146" s="173"/>
      <c r="G146" s="216"/>
      <c r="H146" s="217"/>
      <c r="I146" s="218"/>
      <c r="J146" s="172"/>
      <c r="K146" s="173"/>
      <c r="L146" s="172"/>
      <c r="M146" s="176"/>
      <c r="N146" s="173"/>
      <c r="O146" s="9" t="s">
        <v>188</v>
      </c>
      <c r="P146" s="114"/>
      <c r="Q146" s="30"/>
      <c r="R146" s="9" t="str">
        <f t="shared" si="93"/>
        <v/>
      </c>
      <c r="S146" s="30"/>
      <c r="T146" s="9" t="str">
        <f t="shared" si="94"/>
        <v/>
      </c>
      <c r="U146" s="82"/>
      <c r="V146" s="306"/>
      <c r="W146" s="306"/>
      <c r="AD146" s="76" t="str">
        <f>IF($P146="","0",VLOOKUP($P146,登録データ!$U$4:$V$19,2,FALSE))</f>
        <v>0</v>
      </c>
      <c r="AE146" s="76" t="str">
        <f t="shared" si="95"/>
        <v>00</v>
      </c>
      <c r="AF146" s="76" t="str">
        <f t="shared" si="96"/>
        <v/>
      </c>
      <c r="AG146" s="76" t="str">
        <f t="shared" si="91"/>
        <v>000000</v>
      </c>
      <c r="AH146" s="76" t="str">
        <f t="shared" si="92"/>
        <v/>
      </c>
      <c r="AI146" s="76" t="str">
        <f t="shared" si="97"/>
        <v/>
      </c>
      <c r="AJ146" s="320"/>
      <c r="AK146" s="320"/>
      <c r="BH146" s="76"/>
      <c r="BI146" s="76"/>
      <c r="BJ146" s="76"/>
      <c r="BK146" s="76"/>
    </row>
    <row r="147" spans="2:63" ht="19.5" customHeight="1" thickTop="1">
      <c r="B147" s="125">
        <v>43</v>
      </c>
      <c r="C147" s="164"/>
      <c r="D147" s="168"/>
      <c r="E147" s="174"/>
      <c r="F147" s="169"/>
      <c r="G147" s="168"/>
      <c r="H147" s="174"/>
      <c r="I147" s="169"/>
      <c r="J147" s="168"/>
      <c r="K147" s="169"/>
      <c r="L147" s="168"/>
      <c r="M147" s="174"/>
      <c r="N147" s="169"/>
      <c r="O147" s="48" t="s">
        <v>153</v>
      </c>
      <c r="P147" s="113"/>
      <c r="Q147" s="32"/>
      <c r="R147" s="17" t="str">
        <f t="shared" si="93"/>
        <v/>
      </c>
      <c r="S147" s="32"/>
      <c r="T147" s="17" t="str">
        <f t="shared" si="94"/>
        <v/>
      </c>
      <c r="U147" s="102"/>
      <c r="V147" s="305"/>
      <c r="W147" s="305"/>
      <c r="AD147" s="76" t="str">
        <f>IF($P147="","0",VLOOKUP($P147,登録データ!$U$4:$V$19,2,FALSE))</f>
        <v>0</v>
      </c>
      <c r="AE147" s="76" t="str">
        <f t="shared" si="95"/>
        <v>00</v>
      </c>
      <c r="AF147" s="76" t="str">
        <f t="shared" si="96"/>
        <v/>
      </c>
      <c r="AG147" s="76" t="str">
        <f t="shared" si="91"/>
        <v>000000</v>
      </c>
      <c r="AH147" s="76" t="str">
        <f t="shared" si="92"/>
        <v/>
      </c>
      <c r="AI147" s="76" t="str">
        <f t="shared" si="97"/>
        <v/>
      </c>
      <c r="AJ147" s="320" t="str">
        <f>IF($C147="","",IF($C147="@",0,IF(COUNTIF($C$21:$C$620,$C147)=1,0,1)))</f>
        <v/>
      </c>
      <c r="AK147" s="320" t="str">
        <f>IF($L147="","",IF(OR($L147="東京都",$L147="北海道",$L147="大阪府",$L147="京都府",RIGHT($L147,1)="県"),0,1))</f>
        <v/>
      </c>
      <c r="AO147" s="76" t="str">
        <f>IF(AP147="","",RANK(AP147,$AP$21:$AP$600,1))</f>
        <v/>
      </c>
      <c r="AP147" s="76" t="str">
        <f>IF(V147="","",C147)</f>
        <v/>
      </c>
      <c r="AQ147" s="1" t="str">
        <f>IF(AR147="","",RANK(AR147,$AR$21:$AR$600,1))</f>
        <v/>
      </c>
      <c r="AR147" s="76" t="str">
        <f>IF(W147="","",C147)</f>
        <v/>
      </c>
      <c r="BH147" s="76" t="str">
        <f t="shared" ref="BH147" si="178">IF(C147="","",G149)</f>
        <v/>
      </c>
      <c r="BI147" s="76" t="str">
        <f t="shared" ref="BI147" si="179">RIGHT(C147,3)</f>
        <v/>
      </c>
      <c r="BJ147" s="76" t="str">
        <f t="shared" ref="BJ147" si="180">IF(C147="","",RIGHT("00"&amp;BI147,3))</f>
        <v/>
      </c>
      <c r="BK147" s="76" t="str">
        <f t="shared" ref="BK147" si="181">CONCATENATE(BH147,BJ147)</f>
        <v/>
      </c>
    </row>
    <row r="148" spans="2:63" ht="18.75" customHeight="1">
      <c r="B148" s="125"/>
      <c r="C148" s="165"/>
      <c r="D148" s="170"/>
      <c r="E148" s="175"/>
      <c r="F148" s="171"/>
      <c r="G148" s="213"/>
      <c r="H148" s="214"/>
      <c r="I148" s="215"/>
      <c r="J148" s="170"/>
      <c r="K148" s="171"/>
      <c r="L148" s="170"/>
      <c r="M148" s="175"/>
      <c r="N148" s="171"/>
      <c r="O148" s="48" t="s">
        <v>154</v>
      </c>
      <c r="P148" s="27"/>
      <c r="Q148" s="45"/>
      <c r="R148" s="48" t="str">
        <f t="shared" si="93"/>
        <v/>
      </c>
      <c r="S148" s="45"/>
      <c r="T148" s="48" t="str">
        <f t="shared" si="94"/>
        <v/>
      </c>
      <c r="U148" s="73"/>
      <c r="V148" s="306"/>
      <c r="W148" s="306"/>
      <c r="AD148" s="76" t="str">
        <f>IF($P148="","0",VLOOKUP($P148,登録データ!$U$4:$V$19,2,FALSE))</f>
        <v>0</v>
      </c>
      <c r="AE148" s="76" t="str">
        <f t="shared" si="95"/>
        <v>00</v>
      </c>
      <c r="AF148" s="76" t="str">
        <f t="shared" si="96"/>
        <v/>
      </c>
      <c r="AG148" s="76" t="str">
        <f t="shared" si="91"/>
        <v>000000</v>
      </c>
      <c r="AH148" s="76" t="str">
        <f t="shared" si="92"/>
        <v/>
      </c>
      <c r="AI148" s="76" t="str">
        <f t="shared" si="97"/>
        <v/>
      </c>
      <c r="AJ148" s="320"/>
      <c r="AK148" s="320"/>
      <c r="BH148" s="76"/>
      <c r="BI148" s="76"/>
      <c r="BJ148" s="76"/>
      <c r="BK148" s="76"/>
    </row>
    <row r="149" spans="2:63" ht="19.5" customHeight="1" thickBot="1">
      <c r="B149" s="210"/>
      <c r="C149" s="166"/>
      <c r="D149" s="172"/>
      <c r="E149" s="176"/>
      <c r="F149" s="173"/>
      <c r="G149" s="216"/>
      <c r="H149" s="217"/>
      <c r="I149" s="218"/>
      <c r="J149" s="172"/>
      <c r="K149" s="173"/>
      <c r="L149" s="172"/>
      <c r="M149" s="176"/>
      <c r="N149" s="173"/>
      <c r="O149" s="9" t="s">
        <v>188</v>
      </c>
      <c r="P149" s="114"/>
      <c r="Q149" s="30"/>
      <c r="R149" s="9" t="str">
        <f t="shared" si="93"/>
        <v/>
      </c>
      <c r="S149" s="30"/>
      <c r="T149" s="9" t="str">
        <f t="shared" si="94"/>
        <v/>
      </c>
      <c r="U149" s="82"/>
      <c r="V149" s="306"/>
      <c r="W149" s="306"/>
      <c r="AD149" s="76" t="str">
        <f>IF($P149="","0",VLOOKUP($P149,登録データ!$U$4:$V$19,2,FALSE))</f>
        <v>0</v>
      </c>
      <c r="AE149" s="76" t="str">
        <f t="shared" si="95"/>
        <v>00</v>
      </c>
      <c r="AF149" s="76" t="str">
        <f t="shared" si="96"/>
        <v/>
      </c>
      <c r="AG149" s="76" t="str">
        <f t="shared" ref="AG149:AG212" si="182">IF($AF149=2,IF($S149="","0000",CONCATENATE(RIGHT($S149+100,2),$AE149)),IF($S149="","000000",CONCATENATE(RIGHT($Q149+100,2),RIGHT($S149+100,2),$AE149)))</f>
        <v>000000</v>
      </c>
      <c r="AH149" s="76" t="str">
        <f t="shared" ref="AH149:AH212" si="183">IF($P149="","",CONCATENATE($AD149," ",IF($AF149=1,RIGHT($AG149+10000000,7),RIGHT($AG149+100000,5))))</f>
        <v/>
      </c>
      <c r="AI149" s="76" t="str">
        <f t="shared" si="97"/>
        <v/>
      </c>
      <c r="AJ149" s="320"/>
      <c r="AK149" s="320"/>
      <c r="BH149" s="76"/>
      <c r="BI149" s="76"/>
      <c r="BJ149" s="76"/>
      <c r="BK149" s="76"/>
    </row>
    <row r="150" spans="2:63" ht="19.5" customHeight="1" thickTop="1">
      <c r="B150" s="125">
        <v>44</v>
      </c>
      <c r="C150" s="164"/>
      <c r="D150" s="168"/>
      <c r="E150" s="174"/>
      <c r="F150" s="169"/>
      <c r="G150" s="168"/>
      <c r="H150" s="174"/>
      <c r="I150" s="169"/>
      <c r="J150" s="168"/>
      <c r="K150" s="169"/>
      <c r="L150" s="168"/>
      <c r="M150" s="174"/>
      <c r="N150" s="169"/>
      <c r="O150" s="48" t="s">
        <v>153</v>
      </c>
      <c r="P150" s="113"/>
      <c r="Q150" s="32"/>
      <c r="R150" s="17" t="str">
        <f t="shared" ref="R150:R213" si="184">IF($P150="","",IF(OR(RIGHT($P150,1)="m",RIGHT($P150,1)="H"),"分",""))</f>
        <v/>
      </c>
      <c r="S150" s="32"/>
      <c r="T150" s="17" t="str">
        <f t="shared" ref="T150:T213" si="185">IF($P150="","",IF(OR(RIGHT($P150,1)="m",RIGHT($P150,1)="H"),"秒","m"))</f>
        <v/>
      </c>
      <c r="U150" s="102"/>
      <c r="V150" s="305"/>
      <c r="W150" s="305"/>
      <c r="AD150" s="76" t="str">
        <f>IF($P150="","0",VLOOKUP($P150,登録データ!$U$4:$V$19,2,FALSE))</f>
        <v>0</v>
      </c>
      <c r="AE150" s="76" t="str">
        <f t="shared" ref="AE150:AE213" si="186">IF($U150="","00",IF(LEN($U150)=1,$U150*10,$U150))</f>
        <v>00</v>
      </c>
      <c r="AF150" s="76" t="str">
        <f t="shared" ref="AF150:AF213" si="187">IF($P150="","",IF(OR(RIGHT($P150,1)="m",RIGHT($P150,1)="H"),1,2))</f>
        <v/>
      </c>
      <c r="AG150" s="76" t="str">
        <f t="shared" si="182"/>
        <v>000000</v>
      </c>
      <c r="AH150" s="76" t="str">
        <f t="shared" si="183"/>
        <v/>
      </c>
      <c r="AI150" s="76" t="str">
        <f t="shared" ref="AI150:AI213" si="188">IF($S150="","",IF(OR(VALUE($S150)&lt;60,$T150="m"),0,1))</f>
        <v/>
      </c>
      <c r="AJ150" s="320" t="str">
        <f>IF($C150="","",IF($C150="@",0,IF(COUNTIF($C$21:$C$620,$C150)=1,0,1)))</f>
        <v/>
      </c>
      <c r="AK150" s="320" t="str">
        <f>IF($L150="","",IF(OR($L150="東京都",$L150="北海道",$L150="大阪府",$L150="京都府",RIGHT($L150,1)="県"),0,1))</f>
        <v/>
      </c>
      <c r="AO150" s="76" t="str">
        <f>IF(AP150="","",RANK(AP150,$AP$21:$AP$600,1))</f>
        <v/>
      </c>
      <c r="AP150" s="76" t="str">
        <f>IF(V150="","",C150)</f>
        <v/>
      </c>
      <c r="AQ150" s="1" t="str">
        <f>IF(AR150="","",RANK(AR150,$AR$21:$AR$600,1))</f>
        <v/>
      </c>
      <c r="AR150" s="76" t="str">
        <f>IF(W150="","",C150)</f>
        <v/>
      </c>
      <c r="BH150" s="76" t="str">
        <f t="shared" ref="BH150" si="189">IF(C150="","",G152)</f>
        <v/>
      </c>
      <c r="BI150" s="76" t="str">
        <f t="shared" ref="BI150" si="190">RIGHT(C150,3)</f>
        <v/>
      </c>
      <c r="BJ150" s="76" t="str">
        <f t="shared" ref="BJ150" si="191">IF(C150="","",RIGHT("00"&amp;BI150,3))</f>
        <v/>
      </c>
      <c r="BK150" s="76" t="str">
        <f t="shared" ref="BK150" si="192">CONCATENATE(BH150,BJ150)</f>
        <v/>
      </c>
    </row>
    <row r="151" spans="2:63" ht="18.75" customHeight="1">
      <c r="B151" s="125"/>
      <c r="C151" s="165"/>
      <c r="D151" s="170"/>
      <c r="E151" s="175"/>
      <c r="F151" s="171"/>
      <c r="G151" s="213"/>
      <c r="H151" s="214"/>
      <c r="I151" s="215"/>
      <c r="J151" s="170"/>
      <c r="K151" s="171"/>
      <c r="L151" s="170"/>
      <c r="M151" s="175"/>
      <c r="N151" s="171"/>
      <c r="O151" s="48" t="s">
        <v>154</v>
      </c>
      <c r="P151" s="27"/>
      <c r="Q151" s="45"/>
      <c r="R151" s="48" t="str">
        <f t="shared" si="184"/>
        <v/>
      </c>
      <c r="S151" s="45"/>
      <c r="T151" s="48" t="str">
        <f t="shared" si="185"/>
        <v/>
      </c>
      <c r="U151" s="73"/>
      <c r="V151" s="306"/>
      <c r="W151" s="306"/>
      <c r="AD151" s="76" t="str">
        <f>IF($P151="","0",VLOOKUP($P151,登録データ!$U$4:$V$19,2,FALSE))</f>
        <v>0</v>
      </c>
      <c r="AE151" s="76" t="str">
        <f t="shared" si="186"/>
        <v>00</v>
      </c>
      <c r="AF151" s="76" t="str">
        <f t="shared" si="187"/>
        <v/>
      </c>
      <c r="AG151" s="76" t="str">
        <f t="shared" si="182"/>
        <v>000000</v>
      </c>
      <c r="AH151" s="76" t="str">
        <f t="shared" si="183"/>
        <v/>
      </c>
      <c r="AI151" s="76" t="str">
        <f t="shared" si="188"/>
        <v/>
      </c>
      <c r="AJ151" s="320"/>
      <c r="AK151" s="320"/>
      <c r="BH151" s="76"/>
      <c r="BI151" s="76"/>
      <c r="BJ151" s="76"/>
      <c r="BK151" s="76"/>
    </row>
    <row r="152" spans="2:63" ht="19.5" customHeight="1" thickBot="1">
      <c r="B152" s="210"/>
      <c r="C152" s="166"/>
      <c r="D152" s="172"/>
      <c r="E152" s="176"/>
      <c r="F152" s="173"/>
      <c r="G152" s="216"/>
      <c r="H152" s="217"/>
      <c r="I152" s="218"/>
      <c r="J152" s="172"/>
      <c r="K152" s="173"/>
      <c r="L152" s="172"/>
      <c r="M152" s="176"/>
      <c r="N152" s="173"/>
      <c r="O152" s="9" t="s">
        <v>188</v>
      </c>
      <c r="P152" s="114"/>
      <c r="Q152" s="30"/>
      <c r="R152" s="9" t="str">
        <f t="shared" si="184"/>
        <v/>
      </c>
      <c r="S152" s="30"/>
      <c r="T152" s="9" t="str">
        <f t="shared" si="185"/>
        <v/>
      </c>
      <c r="U152" s="82"/>
      <c r="V152" s="306"/>
      <c r="W152" s="306"/>
      <c r="AD152" s="76" t="str">
        <f>IF($P152="","0",VLOOKUP($P152,登録データ!$U$4:$V$19,2,FALSE))</f>
        <v>0</v>
      </c>
      <c r="AE152" s="76" t="str">
        <f t="shared" si="186"/>
        <v>00</v>
      </c>
      <c r="AF152" s="76" t="str">
        <f t="shared" si="187"/>
        <v/>
      </c>
      <c r="AG152" s="76" t="str">
        <f t="shared" si="182"/>
        <v>000000</v>
      </c>
      <c r="AH152" s="76" t="str">
        <f t="shared" si="183"/>
        <v/>
      </c>
      <c r="AI152" s="76" t="str">
        <f t="shared" si="188"/>
        <v/>
      </c>
      <c r="AJ152" s="320"/>
      <c r="AK152" s="320"/>
      <c r="BH152" s="76"/>
      <c r="BI152" s="76"/>
      <c r="BJ152" s="76"/>
      <c r="BK152" s="76"/>
    </row>
    <row r="153" spans="2:63" ht="19.5" customHeight="1" thickTop="1">
      <c r="B153" s="125">
        <v>45</v>
      </c>
      <c r="C153" s="164"/>
      <c r="D153" s="168"/>
      <c r="E153" s="174"/>
      <c r="F153" s="169"/>
      <c r="G153" s="168"/>
      <c r="H153" s="174"/>
      <c r="I153" s="169"/>
      <c r="J153" s="168"/>
      <c r="K153" s="169"/>
      <c r="L153" s="168"/>
      <c r="M153" s="174"/>
      <c r="N153" s="169"/>
      <c r="O153" s="48" t="s">
        <v>153</v>
      </c>
      <c r="P153" s="113"/>
      <c r="Q153" s="32"/>
      <c r="R153" s="17" t="str">
        <f t="shared" si="184"/>
        <v/>
      </c>
      <c r="S153" s="32"/>
      <c r="T153" s="17" t="str">
        <f t="shared" si="185"/>
        <v/>
      </c>
      <c r="U153" s="102"/>
      <c r="V153" s="305"/>
      <c r="W153" s="305"/>
      <c r="AD153" s="76" t="str">
        <f>IF($P153="","0",VLOOKUP($P153,登録データ!$U$4:$V$19,2,FALSE))</f>
        <v>0</v>
      </c>
      <c r="AE153" s="76" t="str">
        <f t="shared" si="186"/>
        <v>00</v>
      </c>
      <c r="AF153" s="76" t="str">
        <f t="shared" si="187"/>
        <v/>
      </c>
      <c r="AG153" s="76" t="str">
        <f t="shared" si="182"/>
        <v>000000</v>
      </c>
      <c r="AH153" s="76" t="str">
        <f t="shared" si="183"/>
        <v/>
      </c>
      <c r="AI153" s="76" t="str">
        <f t="shared" si="188"/>
        <v/>
      </c>
      <c r="AJ153" s="320" t="str">
        <f>IF($C153="","",IF($C153="@",0,IF(COUNTIF($C$21:$C$620,$C153)=1,0,1)))</f>
        <v/>
      </c>
      <c r="AK153" s="320" t="str">
        <f>IF($L153="","",IF(OR($L153="東京都",$L153="北海道",$L153="大阪府",$L153="京都府",RIGHT($L153,1)="県"),0,1))</f>
        <v/>
      </c>
      <c r="AO153" s="76" t="str">
        <f>IF(AP153="","",RANK(AP153,$AP$21:$AP$600,1))</f>
        <v/>
      </c>
      <c r="AP153" s="76" t="str">
        <f>IF(V153="","",C153)</f>
        <v/>
      </c>
      <c r="AQ153" s="1" t="str">
        <f>IF(AR153="","",RANK(AR153,$AR$21:$AR$600,1))</f>
        <v/>
      </c>
      <c r="AR153" s="76" t="str">
        <f>IF(W153="","",C153)</f>
        <v/>
      </c>
      <c r="BH153" s="76" t="str">
        <f t="shared" ref="BH153" si="193">IF(C153="","",G155)</f>
        <v/>
      </c>
      <c r="BI153" s="76" t="str">
        <f t="shared" ref="BI153" si="194">RIGHT(C153,3)</f>
        <v/>
      </c>
      <c r="BJ153" s="76" t="str">
        <f t="shared" ref="BJ153" si="195">IF(C153="","",RIGHT("00"&amp;BI153,3))</f>
        <v/>
      </c>
      <c r="BK153" s="76" t="str">
        <f t="shared" ref="BK153" si="196">CONCATENATE(BH153,BJ153)</f>
        <v/>
      </c>
    </row>
    <row r="154" spans="2:63" ht="18.75" customHeight="1">
      <c r="B154" s="125"/>
      <c r="C154" s="165"/>
      <c r="D154" s="170"/>
      <c r="E154" s="175"/>
      <c r="F154" s="171"/>
      <c r="G154" s="213"/>
      <c r="H154" s="214"/>
      <c r="I154" s="215"/>
      <c r="J154" s="170"/>
      <c r="K154" s="171"/>
      <c r="L154" s="170"/>
      <c r="M154" s="175"/>
      <c r="N154" s="171"/>
      <c r="O154" s="48" t="s">
        <v>154</v>
      </c>
      <c r="P154" s="27"/>
      <c r="Q154" s="45"/>
      <c r="R154" s="48" t="str">
        <f t="shared" si="184"/>
        <v/>
      </c>
      <c r="S154" s="45"/>
      <c r="T154" s="48" t="str">
        <f t="shared" si="185"/>
        <v/>
      </c>
      <c r="U154" s="73"/>
      <c r="V154" s="306"/>
      <c r="W154" s="306"/>
      <c r="AD154" s="76" t="str">
        <f>IF($P154="","0",VLOOKUP($P154,登録データ!$U$4:$V$19,2,FALSE))</f>
        <v>0</v>
      </c>
      <c r="AE154" s="76" t="str">
        <f t="shared" si="186"/>
        <v>00</v>
      </c>
      <c r="AF154" s="76" t="str">
        <f t="shared" si="187"/>
        <v/>
      </c>
      <c r="AG154" s="76" t="str">
        <f t="shared" si="182"/>
        <v>000000</v>
      </c>
      <c r="AH154" s="76" t="str">
        <f t="shared" si="183"/>
        <v/>
      </c>
      <c r="AI154" s="76" t="str">
        <f t="shared" si="188"/>
        <v/>
      </c>
      <c r="AJ154" s="320"/>
      <c r="AK154" s="320"/>
      <c r="BH154" s="76"/>
      <c r="BI154" s="76"/>
      <c r="BJ154" s="76"/>
      <c r="BK154" s="76"/>
    </row>
    <row r="155" spans="2:63" ht="19.5" customHeight="1" thickBot="1">
      <c r="B155" s="210"/>
      <c r="C155" s="166"/>
      <c r="D155" s="172"/>
      <c r="E155" s="176"/>
      <c r="F155" s="173"/>
      <c r="G155" s="216"/>
      <c r="H155" s="217"/>
      <c r="I155" s="218"/>
      <c r="J155" s="172"/>
      <c r="K155" s="173"/>
      <c r="L155" s="172"/>
      <c r="M155" s="176"/>
      <c r="N155" s="173"/>
      <c r="O155" s="9" t="s">
        <v>188</v>
      </c>
      <c r="P155" s="114"/>
      <c r="Q155" s="30"/>
      <c r="R155" s="9" t="str">
        <f t="shared" si="184"/>
        <v/>
      </c>
      <c r="S155" s="30"/>
      <c r="T155" s="9" t="str">
        <f t="shared" si="185"/>
        <v/>
      </c>
      <c r="U155" s="82"/>
      <c r="V155" s="306"/>
      <c r="W155" s="306"/>
      <c r="AD155" s="76" t="str">
        <f>IF($P155="","0",VLOOKUP($P155,登録データ!$U$4:$V$19,2,FALSE))</f>
        <v>0</v>
      </c>
      <c r="AE155" s="76" t="str">
        <f t="shared" si="186"/>
        <v>00</v>
      </c>
      <c r="AF155" s="76" t="str">
        <f t="shared" si="187"/>
        <v/>
      </c>
      <c r="AG155" s="76" t="str">
        <f t="shared" si="182"/>
        <v>000000</v>
      </c>
      <c r="AH155" s="76" t="str">
        <f t="shared" si="183"/>
        <v/>
      </c>
      <c r="AI155" s="76" t="str">
        <f t="shared" si="188"/>
        <v/>
      </c>
      <c r="AJ155" s="320"/>
      <c r="AK155" s="320"/>
      <c r="BH155" s="76"/>
      <c r="BI155" s="76"/>
      <c r="BJ155" s="76"/>
      <c r="BK155" s="76"/>
    </row>
    <row r="156" spans="2:63" ht="19.5" customHeight="1" thickTop="1">
      <c r="B156" s="125">
        <v>46</v>
      </c>
      <c r="C156" s="164"/>
      <c r="D156" s="168"/>
      <c r="E156" s="174"/>
      <c r="F156" s="169"/>
      <c r="G156" s="168"/>
      <c r="H156" s="174"/>
      <c r="I156" s="169"/>
      <c r="J156" s="168"/>
      <c r="K156" s="169"/>
      <c r="L156" s="168"/>
      <c r="M156" s="174"/>
      <c r="N156" s="169"/>
      <c r="O156" s="48" t="s">
        <v>153</v>
      </c>
      <c r="P156" s="113"/>
      <c r="Q156" s="32"/>
      <c r="R156" s="17" t="str">
        <f t="shared" si="184"/>
        <v/>
      </c>
      <c r="S156" s="32"/>
      <c r="T156" s="17" t="str">
        <f t="shared" si="185"/>
        <v/>
      </c>
      <c r="U156" s="102"/>
      <c r="V156" s="305"/>
      <c r="W156" s="305"/>
      <c r="AD156" s="76" t="str">
        <f>IF($P156="","0",VLOOKUP($P156,登録データ!$U$4:$V$19,2,FALSE))</f>
        <v>0</v>
      </c>
      <c r="AE156" s="76" t="str">
        <f t="shared" si="186"/>
        <v>00</v>
      </c>
      <c r="AF156" s="76" t="str">
        <f t="shared" si="187"/>
        <v/>
      </c>
      <c r="AG156" s="76" t="str">
        <f t="shared" si="182"/>
        <v>000000</v>
      </c>
      <c r="AH156" s="76" t="str">
        <f t="shared" si="183"/>
        <v/>
      </c>
      <c r="AI156" s="76" t="str">
        <f t="shared" si="188"/>
        <v/>
      </c>
      <c r="AJ156" s="320" t="str">
        <f>IF($C156="","",IF($C156="@",0,IF(COUNTIF($C$21:$C$620,$C156)=1,0,1)))</f>
        <v/>
      </c>
      <c r="AK156" s="320" t="str">
        <f>IF($L156="","",IF(OR($L156="東京都",$L156="北海道",$L156="大阪府",$L156="京都府",RIGHT($L156,1)="県"),0,1))</f>
        <v/>
      </c>
      <c r="AO156" s="76" t="str">
        <f>IF(AP156="","",RANK(AP156,$AP$21:$AP$600,1))</f>
        <v/>
      </c>
      <c r="AP156" s="76" t="str">
        <f>IF(V156="","",C156)</f>
        <v/>
      </c>
      <c r="AQ156" s="1" t="str">
        <f>IF(AR156="","",RANK(AR156,$AR$21:$AR$600,1))</f>
        <v/>
      </c>
      <c r="AR156" s="76" t="str">
        <f>IF(W156="","",C156)</f>
        <v/>
      </c>
      <c r="BH156" s="76" t="str">
        <f t="shared" ref="BH156" si="197">IF(C156="","",G158)</f>
        <v/>
      </c>
      <c r="BI156" s="76" t="str">
        <f t="shared" ref="BI156" si="198">RIGHT(C156,3)</f>
        <v/>
      </c>
      <c r="BJ156" s="76" t="str">
        <f t="shared" ref="BJ156" si="199">IF(C156="","",RIGHT("00"&amp;BI156,3))</f>
        <v/>
      </c>
      <c r="BK156" s="76" t="str">
        <f t="shared" ref="BK156" si="200">CONCATENATE(BH156,BJ156)</f>
        <v/>
      </c>
    </row>
    <row r="157" spans="2:63" ht="18.75" customHeight="1">
      <c r="B157" s="125"/>
      <c r="C157" s="165"/>
      <c r="D157" s="170"/>
      <c r="E157" s="175"/>
      <c r="F157" s="171"/>
      <c r="G157" s="213"/>
      <c r="H157" s="214"/>
      <c r="I157" s="215"/>
      <c r="J157" s="170"/>
      <c r="K157" s="171"/>
      <c r="L157" s="170"/>
      <c r="M157" s="175"/>
      <c r="N157" s="171"/>
      <c r="O157" s="48" t="s">
        <v>154</v>
      </c>
      <c r="P157" s="27"/>
      <c r="Q157" s="45"/>
      <c r="R157" s="48" t="str">
        <f t="shared" si="184"/>
        <v/>
      </c>
      <c r="S157" s="45"/>
      <c r="T157" s="48" t="str">
        <f t="shared" si="185"/>
        <v/>
      </c>
      <c r="U157" s="73"/>
      <c r="V157" s="306"/>
      <c r="W157" s="306"/>
      <c r="AD157" s="76" t="str">
        <f>IF($P157="","0",VLOOKUP($P157,登録データ!$U$4:$V$19,2,FALSE))</f>
        <v>0</v>
      </c>
      <c r="AE157" s="76" t="str">
        <f t="shared" si="186"/>
        <v>00</v>
      </c>
      <c r="AF157" s="76" t="str">
        <f t="shared" si="187"/>
        <v/>
      </c>
      <c r="AG157" s="76" t="str">
        <f t="shared" si="182"/>
        <v>000000</v>
      </c>
      <c r="AH157" s="76" t="str">
        <f t="shared" si="183"/>
        <v/>
      </c>
      <c r="AI157" s="76" t="str">
        <f t="shared" si="188"/>
        <v/>
      </c>
      <c r="AJ157" s="320"/>
      <c r="AK157" s="320"/>
      <c r="BH157" s="76"/>
      <c r="BI157" s="76"/>
      <c r="BJ157" s="76"/>
      <c r="BK157" s="76"/>
    </row>
    <row r="158" spans="2:63" ht="19.5" customHeight="1" thickBot="1">
      <c r="B158" s="210"/>
      <c r="C158" s="166"/>
      <c r="D158" s="172"/>
      <c r="E158" s="176"/>
      <c r="F158" s="173"/>
      <c r="G158" s="216"/>
      <c r="H158" s="217"/>
      <c r="I158" s="218"/>
      <c r="J158" s="172"/>
      <c r="K158" s="173"/>
      <c r="L158" s="172"/>
      <c r="M158" s="176"/>
      <c r="N158" s="173"/>
      <c r="O158" s="9" t="s">
        <v>188</v>
      </c>
      <c r="P158" s="114"/>
      <c r="Q158" s="30"/>
      <c r="R158" s="9" t="str">
        <f t="shared" si="184"/>
        <v/>
      </c>
      <c r="S158" s="30"/>
      <c r="T158" s="9" t="str">
        <f t="shared" si="185"/>
        <v/>
      </c>
      <c r="U158" s="82"/>
      <c r="V158" s="306"/>
      <c r="W158" s="306"/>
      <c r="AD158" s="76" t="str">
        <f>IF($P158="","0",VLOOKUP($P158,登録データ!$U$4:$V$19,2,FALSE))</f>
        <v>0</v>
      </c>
      <c r="AE158" s="76" t="str">
        <f t="shared" si="186"/>
        <v>00</v>
      </c>
      <c r="AF158" s="76" t="str">
        <f t="shared" si="187"/>
        <v/>
      </c>
      <c r="AG158" s="76" t="str">
        <f t="shared" si="182"/>
        <v>000000</v>
      </c>
      <c r="AH158" s="76" t="str">
        <f t="shared" si="183"/>
        <v/>
      </c>
      <c r="AI158" s="76" t="str">
        <f t="shared" si="188"/>
        <v/>
      </c>
      <c r="AJ158" s="320"/>
      <c r="AK158" s="320"/>
      <c r="BH158" s="76"/>
      <c r="BI158" s="76"/>
      <c r="BJ158" s="76"/>
      <c r="BK158" s="76"/>
    </row>
    <row r="159" spans="2:63" ht="19.5" customHeight="1" thickTop="1">
      <c r="B159" s="125">
        <v>47</v>
      </c>
      <c r="C159" s="164"/>
      <c r="D159" s="168"/>
      <c r="E159" s="174"/>
      <c r="F159" s="169"/>
      <c r="G159" s="168"/>
      <c r="H159" s="174"/>
      <c r="I159" s="169"/>
      <c r="J159" s="168"/>
      <c r="K159" s="169"/>
      <c r="L159" s="168"/>
      <c r="M159" s="174"/>
      <c r="N159" s="169"/>
      <c r="O159" s="48" t="s">
        <v>153</v>
      </c>
      <c r="P159" s="113"/>
      <c r="Q159" s="32"/>
      <c r="R159" s="17" t="str">
        <f t="shared" si="184"/>
        <v/>
      </c>
      <c r="S159" s="32"/>
      <c r="T159" s="17" t="str">
        <f t="shared" si="185"/>
        <v/>
      </c>
      <c r="U159" s="102"/>
      <c r="V159" s="305"/>
      <c r="W159" s="305"/>
      <c r="AD159" s="76" t="str">
        <f>IF($P159="","0",VLOOKUP($P159,登録データ!$U$4:$V$19,2,FALSE))</f>
        <v>0</v>
      </c>
      <c r="AE159" s="76" t="str">
        <f t="shared" si="186"/>
        <v>00</v>
      </c>
      <c r="AF159" s="76" t="str">
        <f t="shared" si="187"/>
        <v/>
      </c>
      <c r="AG159" s="76" t="str">
        <f t="shared" si="182"/>
        <v>000000</v>
      </c>
      <c r="AH159" s="76" t="str">
        <f t="shared" si="183"/>
        <v/>
      </c>
      <c r="AI159" s="76" t="str">
        <f t="shared" si="188"/>
        <v/>
      </c>
      <c r="AJ159" s="320" t="str">
        <f>IF($C159="","",IF($C159="@",0,IF(COUNTIF($C$21:$C$620,$C159)=1,0,1)))</f>
        <v/>
      </c>
      <c r="AK159" s="320" t="str">
        <f>IF($L159="","",IF(OR($L159="東京都",$L159="北海道",$L159="大阪府",$L159="京都府",RIGHT($L159,1)="県"),0,1))</f>
        <v/>
      </c>
      <c r="AO159" s="76" t="str">
        <f>IF(AP159="","",RANK(AP159,$AP$21:$AP$600,1))</f>
        <v/>
      </c>
      <c r="AP159" s="76" t="str">
        <f>IF(V159="","",C159)</f>
        <v/>
      </c>
      <c r="AQ159" s="1" t="str">
        <f>IF(AR159="","",RANK(AR159,$AR$21:$AR$600,1))</f>
        <v/>
      </c>
      <c r="AR159" s="76" t="str">
        <f>IF(W159="","",C159)</f>
        <v/>
      </c>
      <c r="BH159" s="76" t="str">
        <f t="shared" ref="BH159" si="201">IF(C159="","",G161)</f>
        <v/>
      </c>
      <c r="BI159" s="76" t="str">
        <f t="shared" ref="BI159" si="202">RIGHT(C159,3)</f>
        <v/>
      </c>
      <c r="BJ159" s="76" t="str">
        <f t="shared" ref="BJ159" si="203">IF(C159="","",RIGHT("00"&amp;BI159,3))</f>
        <v/>
      </c>
      <c r="BK159" s="76" t="str">
        <f t="shared" ref="BK159" si="204">CONCATENATE(BH159,BJ159)</f>
        <v/>
      </c>
    </row>
    <row r="160" spans="2:63" ht="18.75" customHeight="1">
      <c r="B160" s="125"/>
      <c r="C160" s="165"/>
      <c r="D160" s="170"/>
      <c r="E160" s="175"/>
      <c r="F160" s="171"/>
      <c r="G160" s="213"/>
      <c r="H160" s="214"/>
      <c r="I160" s="215"/>
      <c r="J160" s="170"/>
      <c r="K160" s="171"/>
      <c r="L160" s="170"/>
      <c r="M160" s="175"/>
      <c r="N160" s="171"/>
      <c r="O160" s="48" t="s">
        <v>154</v>
      </c>
      <c r="P160" s="27"/>
      <c r="Q160" s="45"/>
      <c r="R160" s="48" t="str">
        <f t="shared" si="184"/>
        <v/>
      </c>
      <c r="S160" s="45"/>
      <c r="T160" s="48" t="str">
        <f t="shared" si="185"/>
        <v/>
      </c>
      <c r="U160" s="73"/>
      <c r="V160" s="306"/>
      <c r="W160" s="306"/>
      <c r="AD160" s="76" t="str">
        <f>IF($P160="","0",VLOOKUP($P160,登録データ!$U$4:$V$19,2,FALSE))</f>
        <v>0</v>
      </c>
      <c r="AE160" s="76" t="str">
        <f t="shared" si="186"/>
        <v>00</v>
      </c>
      <c r="AF160" s="76" t="str">
        <f t="shared" si="187"/>
        <v/>
      </c>
      <c r="AG160" s="76" t="str">
        <f t="shared" si="182"/>
        <v>000000</v>
      </c>
      <c r="AH160" s="76" t="str">
        <f t="shared" si="183"/>
        <v/>
      </c>
      <c r="AI160" s="76" t="str">
        <f t="shared" si="188"/>
        <v/>
      </c>
      <c r="AJ160" s="320"/>
      <c r="AK160" s="320"/>
      <c r="BH160" s="76"/>
      <c r="BI160" s="76"/>
      <c r="BJ160" s="76"/>
      <c r="BK160" s="76"/>
    </row>
    <row r="161" spans="2:63" ht="19.5" customHeight="1" thickBot="1">
      <c r="B161" s="210"/>
      <c r="C161" s="166"/>
      <c r="D161" s="172"/>
      <c r="E161" s="176"/>
      <c r="F161" s="173"/>
      <c r="G161" s="216"/>
      <c r="H161" s="217"/>
      <c r="I161" s="218"/>
      <c r="J161" s="172"/>
      <c r="K161" s="173"/>
      <c r="L161" s="172"/>
      <c r="M161" s="176"/>
      <c r="N161" s="173"/>
      <c r="O161" s="9" t="s">
        <v>188</v>
      </c>
      <c r="P161" s="114"/>
      <c r="Q161" s="30"/>
      <c r="R161" s="9" t="str">
        <f t="shared" si="184"/>
        <v/>
      </c>
      <c r="S161" s="30"/>
      <c r="T161" s="9" t="str">
        <f t="shared" si="185"/>
        <v/>
      </c>
      <c r="U161" s="82"/>
      <c r="V161" s="306"/>
      <c r="W161" s="306"/>
      <c r="AD161" s="76" t="str">
        <f>IF($P161="","0",VLOOKUP($P161,登録データ!$U$4:$V$19,2,FALSE))</f>
        <v>0</v>
      </c>
      <c r="AE161" s="76" t="str">
        <f t="shared" si="186"/>
        <v>00</v>
      </c>
      <c r="AF161" s="76" t="str">
        <f t="shared" si="187"/>
        <v/>
      </c>
      <c r="AG161" s="76" t="str">
        <f t="shared" si="182"/>
        <v>000000</v>
      </c>
      <c r="AH161" s="76" t="str">
        <f t="shared" si="183"/>
        <v/>
      </c>
      <c r="AI161" s="76" t="str">
        <f t="shared" si="188"/>
        <v/>
      </c>
      <c r="AJ161" s="320"/>
      <c r="AK161" s="320"/>
      <c r="BH161" s="76"/>
      <c r="BI161" s="76"/>
      <c r="BJ161" s="76"/>
      <c r="BK161" s="76"/>
    </row>
    <row r="162" spans="2:63" ht="19.5" customHeight="1" thickTop="1">
      <c r="B162" s="125">
        <v>48</v>
      </c>
      <c r="C162" s="164"/>
      <c r="D162" s="168"/>
      <c r="E162" s="174"/>
      <c r="F162" s="169"/>
      <c r="G162" s="168"/>
      <c r="H162" s="174"/>
      <c r="I162" s="169"/>
      <c r="J162" s="168"/>
      <c r="K162" s="169"/>
      <c r="L162" s="168"/>
      <c r="M162" s="174"/>
      <c r="N162" s="169"/>
      <c r="O162" s="48" t="s">
        <v>153</v>
      </c>
      <c r="P162" s="113"/>
      <c r="Q162" s="32"/>
      <c r="R162" s="17" t="str">
        <f t="shared" si="184"/>
        <v/>
      </c>
      <c r="S162" s="32"/>
      <c r="T162" s="17" t="str">
        <f t="shared" si="185"/>
        <v/>
      </c>
      <c r="U162" s="102"/>
      <c r="V162" s="305"/>
      <c r="W162" s="305"/>
      <c r="AD162" s="76" t="str">
        <f>IF($P162="","0",VLOOKUP($P162,登録データ!$U$4:$V$19,2,FALSE))</f>
        <v>0</v>
      </c>
      <c r="AE162" s="76" t="str">
        <f t="shared" si="186"/>
        <v>00</v>
      </c>
      <c r="AF162" s="76" t="str">
        <f t="shared" si="187"/>
        <v/>
      </c>
      <c r="AG162" s="76" t="str">
        <f t="shared" si="182"/>
        <v>000000</v>
      </c>
      <c r="AH162" s="76" t="str">
        <f t="shared" si="183"/>
        <v/>
      </c>
      <c r="AI162" s="76" t="str">
        <f t="shared" si="188"/>
        <v/>
      </c>
      <c r="AJ162" s="320" t="str">
        <f>IF($C162="","",IF($C162="@",0,IF(COUNTIF($C$21:$C$620,$C162)=1,0,1)))</f>
        <v/>
      </c>
      <c r="AK162" s="320" t="str">
        <f>IF($L162="","",IF(OR($L162="東京都",$L162="北海道",$L162="大阪府",$L162="京都府",RIGHT($L162,1)="県"),0,1))</f>
        <v/>
      </c>
      <c r="AO162" s="76" t="str">
        <f>IF(AP162="","",RANK(AP162,$AP$21:$AP$600,1))</f>
        <v/>
      </c>
      <c r="AP162" s="76" t="str">
        <f>IF(V162="","",C162)</f>
        <v/>
      </c>
      <c r="AQ162" s="1" t="str">
        <f>IF(AR162="","",RANK(AR162,$AR$21:$AR$600,1))</f>
        <v/>
      </c>
      <c r="AR162" s="76" t="str">
        <f>IF(W162="","",C162)</f>
        <v/>
      </c>
      <c r="BH162" s="76" t="str">
        <f t="shared" ref="BH162" si="205">IF(C162="","",G164)</f>
        <v/>
      </c>
      <c r="BI162" s="76" t="str">
        <f t="shared" ref="BI162" si="206">RIGHT(C162,3)</f>
        <v/>
      </c>
      <c r="BJ162" s="76" t="str">
        <f t="shared" ref="BJ162" si="207">IF(C162="","",RIGHT("00"&amp;BI162,3))</f>
        <v/>
      </c>
      <c r="BK162" s="76" t="str">
        <f t="shared" ref="BK162" si="208">CONCATENATE(BH162,BJ162)</f>
        <v/>
      </c>
    </row>
    <row r="163" spans="2:63" ht="18.75" customHeight="1">
      <c r="B163" s="125"/>
      <c r="C163" s="165"/>
      <c r="D163" s="170"/>
      <c r="E163" s="175"/>
      <c r="F163" s="171"/>
      <c r="G163" s="213"/>
      <c r="H163" s="214"/>
      <c r="I163" s="215"/>
      <c r="J163" s="170"/>
      <c r="K163" s="171"/>
      <c r="L163" s="170"/>
      <c r="M163" s="175"/>
      <c r="N163" s="171"/>
      <c r="O163" s="48" t="s">
        <v>154</v>
      </c>
      <c r="P163" s="27"/>
      <c r="Q163" s="45"/>
      <c r="R163" s="48" t="str">
        <f t="shared" si="184"/>
        <v/>
      </c>
      <c r="S163" s="45"/>
      <c r="T163" s="48" t="str">
        <f t="shared" si="185"/>
        <v/>
      </c>
      <c r="U163" s="73"/>
      <c r="V163" s="306"/>
      <c r="W163" s="306"/>
      <c r="AD163" s="76" t="str">
        <f>IF($P163="","0",VLOOKUP($P163,登録データ!$U$4:$V$19,2,FALSE))</f>
        <v>0</v>
      </c>
      <c r="AE163" s="76" t="str">
        <f t="shared" si="186"/>
        <v>00</v>
      </c>
      <c r="AF163" s="76" t="str">
        <f t="shared" si="187"/>
        <v/>
      </c>
      <c r="AG163" s="76" t="str">
        <f t="shared" si="182"/>
        <v>000000</v>
      </c>
      <c r="AH163" s="76" t="str">
        <f t="shared" si="183"/>
        <v/>
      </c>
      <c r="AI163" s="76" t="str">
        <f t="shared" si="188"/>
        <v/>
      </c>
      <c r="AJ163" s="320"/>
      <c r="AK163" s="320"/>
      <c r="BH163" s="76"/>
      <c r="BI163" s="76"/>
      <c r="BJ163" s="76"/>
      <c r="BK163" s="76"/>
    </row>
    <row r="164" spans="2:63" ht="19.5" customHeight="1" thickBot="1">
      <c r="B164" s="210"/>
      <c r="C164" s="166"/>
      <c r="D164" s="172"/>
      <c r="E164" s="176"/>
      <c r="F164" s="173"/>
      <c r="G164" s="216"/>
      <c r="H164" s="217"/>
      <c r="I164" s="218"/>
      <c r="J164" s="172"/>
      <c r="K164" s="173"/>
      <c r="L164" s="172"/>
      <c r="M164" s="176"/>
      <c r="N164" s="173"/>
      <c r="O164" s="9" t="s">
        <v>188</v>
      </c>
      <c r="P164" s="114"/>
      <c r="Q164" s="30"/>
      <c r="R164" s="9" t="str">
        <f t="shared" si="184"/>
        <v/>
      </c>
      <c r="S164" s="30"/>
      <c r="T164" s="9" t="str">
        <f t="shared" si="185"/>
        <v/>
      </c>
      <c r="U164" s="82"/>
      <c r="V164" s="306"/>
      <c r="W164" s="306"/>
      <c r="AD164" s="76" t="str">
        <f>IF($P164="","0",VLOOKUP($P164,登録データ!$U$4:$V$19,2,FALSE))</f>
        <v>0</v>
      </c>
      <c r="AE164" s="76" t="str">
        <f t="shared" si="186"/>
        <v>00</v>
      </c>
      <c r="AF164" s="76" t="str">
        <f t="shared" si="187"/>
        <v/>
      </c>
      <c r="AG164" s="76" t="str">
        <f t="shared" si="182"/>
        <v>000000</v>
      </c>
      <c r="AH164" s="76" t="str">
        <f t="shared" si="183"/>
        <v/>
      </c>
      <c r="AI164" s="76" t="str">
        <f t="shared" si="188"/>
        <v/>
      </c>
      <c r="AJ164" s="320"/>
      <c r="AK164" s="320"/>
      <c r="BH164" s="76"/>
      <c r="BI164" s="76"/>
      <c r="BJ164" s="76"/>
      <c r="BK164" s="76"/>
    </row>
    <row r="165" spans="2:63" ht="19.5" customHeight="1" thickTop="1">
      <c r="B165" s="125">
        <v>49</v>
      </c>
      <c r="C165" s="164"/>
      <c r="D165" s="168"/>
      <c r="E165" s="174"/>
      <c r="F165" s="169"/>
      <c r="G165" s="168"/>
      <c r="H165" s="174"/>
      <c r="I165" s="169"/>
      <c r="J165" s="168"/>
      <c r="K165" s="169"/>
      <c r="L165" s="168"/>
      <c r="M165" s="174"/>
      <c r="N165" s="169"/>
      <c r="O165" s="48" t="s">
        <v>153</v>
      </c>
      <c r="P165" s="113"/>
      <c r="Q165" s="32"/>
      <c r="R165" s="17" t="str">
        <f t="shared" si="184"/>
        <v/>
      </c>
      <c r="S165" s="32"/>
      <c r="T165" s="17" t="str">
        <f t="shared" si="185"/>
        <v/>
      </c>
      <c r="U165" s="102"/>
      <c r="V165" s="305"/>
      <c r="W165" s="305"/>
      <c r="AD165" s="76" t="str">
        <f>IF($P165="","0",VLOOKUP($P165,登録データ!$U$4:$V$19,2,FALSE))</f>
        <v>0</v>
      </c>
      <c r="AE165" s="76" t="str">
        <f t="shared" si="186"/>
        <v>00</v>
      </c>
      <c r="AF165" s="76" t="str">
        <f t="shared" si="187"/>
        <v/>
      </c>
      <c r="AG165" s="76" t="str">
        <f t="shared" si="182"/>
        <v>000000</v>
      </c>
      <c r="AH165" s="76" t="str">
        <f t="shared" si="183"/>
        <v/>
      </c>
      <c r="AI165" s="76" t="str">
        <f t="shared" si="188"/>
        <v/>
      </c>
      <c r="AJ165" s="320" t="str">
        <f>IF($C165="","",IF($C165="@",0,IF(COUNTIF($C$21:$C$620,$C165)=1,0,1)))</f>
        <v/>
      </c>
      <c r="AK165" s="320" t="str">
        <f>IF($L165="","",IF(OR($L165="東京都",$L165="北海道",$L165="大阪府",$L165="京都府",RIGHT($L165,1)="県"),0,1))</f>
        <v/>
      </c>
      <c r="AO165" s="76" t="str">
        <f>IF(AP165="","",RANK(AP165,$AP$21:$AP$600,1))</f>
        <v/>
      </c>
      <c r="AP165" s="76" t="str">
        <f>IF(V165="","",C165)</f>
        <v/>
      </c>
      <c r="AQ165" s="1" t="str">
        <f>IF(AR165="","",RANK(AR165,$AR$21:$AR$600,1))</f>
        <v/>
      </c>
      <c r="AR165" s="76" t="str">
        <f>IF(W165="","",C165)</f>
        <v/>
      </c>
      <c r="BH165" s="76" t="str">
        <f t="shared" ref="BH165" si="209">IF(C165="","",G167)</f>
        <v/>
      </c>
      <c r="BI165" s="76" t="str">
        <f t="shared" ref="BI165" si="210">RIGHT(C165,3)</f>
        <v/>
      </c>
      <c r="BJ165" s="76" t="str">
        <f t="shared" ref="BJ165" si="211">IF(C165="","",RIGHT("00"&amp;BI165,3))</f>
        <v/>
      </c>
      <c r="BK165" s="76" t="str">
        <f t="shared" ref="BK165" si="212">CONCATENATE(BH165,BJ165)</f>
        <v/>
      </c>
    </row>
    <row r="166" spans="2:63" ht="18.75" customHeight="1">
      <c r="B166" s="125"/>
      <c r="C166" s="165"/>
      <c r="D166" s="170"/>
      <c r="E166" s="175"/>
      <c r="F166" s="171"/>
      <c r="G166" s="213"/>
      <c r="H166" s="214"/>
      <c r="I166" s="215"/>
      <c r="J166" s="170"/>
      <c r="K166" s="171"/>
      <c r="L166" s="170"/>
      <c r="M166" s="175"/>
      <c r="N166" s="171"/>
      <c r="O166" s="48" t="s">
        <v>154</v>
      </c>
      <c r="P166" s="27"/>
      <c r="Q166" s="45"/>
      <c r="R166" s="48" t="str">
        <f t="shared" si="184"/>
        <v/>
      </c>
      <c r="S166" s="45"/>
      <c r="T166" s="48" t="str">
        <f t="shared" si="185"/>
        <v/>
      </c>
      <c r="U166" s="73"/>
      <c r="V166" s="306"/>
      <c r="W166" s="306"/>
      <c r="AD166" s="76" t="str">
        <f>IF($P166="","0",VLOOKUP($P166,登録データ!$U$4:$V$19,2,FALSE))</f>
        <v>0</v>
      </c>
      <c r="AE166" s="76" t="str">
        <f t="shared" si="186"/>
        <v>00</v>
      </c>
      <c r="AF166" s="76" t="str">
        <f t="shared" si="187"/>
        <v/>
      </c>
      <c r="AG166" s="76" t="str">
        <f t="shared" si="182"/>
        <v>000000</v>
      </c>
      <c r="AH166" s="76" t="str">
        <f t="shared" si="183"/>
        <v/>
      </c>
      <c r="AI166" s="76" t="str">
        <f t="shared" si="188"/>
        <v/>
      </c>
      <c r="AJ166" s="320"/>
      <c r="AK166" s="320"/>
      <c r="BH166" s="76"/>
      <c r="BI166" s="76"/>
      <c r="BJ166" s="76"/>
      <c r="BK166" s="76"/>
    </row>
    <row r="167" spans="2:63" ht="19.5" customHeight="1" thickBot="1">
      <c r="B167" s="210"/>
      <c r="C167" s="166"/>
      <c r="D167" s="172"/>
      <c r="E167" s="176"/>
      <c r="F167" s="173"/>
      <c r="G167" s="216"/>
      <c r="H167" s="217"/>
      <c r="I167" s="218"/>
      <c r="J167" s="172"/>
      <c r="K167" s="173"/>
      <c r="L167" s="172"/>
      <c r="M167" s="176"/>
      <c r="N167" s="173"/>
      <c r="O167" s="9" t="s">
        <v>188</v>
      </c>
      <c r="P167" s="114"/>
      <c r="Q167" s="30"/>
      <c r="R167" s="9" t="str">
        <f t="shared" si="184"/>
        <v/>
      </c>
      <c r="S167" s="30"/>
      <c r="T167" s="9" t="str">
        <f t="shared" si="185"/>
        <v/>
      </c>
      <c r="U167" s="82"/>
      <c r="V167" s="306"/>
      <c r="W167" s="306"/>
      <c r="AD167" s="76" t="str">
        <f>IF($P167="","0",VLOOKUP($P167,登録データ!$U$4:$V$19,2,FALSE))</f>
        <v>0</v>
      </c>
      <c r="AE167" s="76" t="str">
        <f t="shared" si="186"/>
        <v>00</v>
      </c>
      <c r="AF167" s="76" t="str">
        <f t="shared" si="187"/>
        <v/>
      </c>
      <c r="AG167" s="76" t="str">
        <f t="shared" si="182"/>
        <v>000000</v>
      </c>
      <c r="AH167" s="76" t="str">
        <f t="shared" si="183"/>
        <v/>
      </c>
      <c r="AI167" s="76" t="str">
        <f t="shared" si="188"/>
        <v/>
      </c>
      <c r="AJ167" s="320"/>
      <c r="AK167" s="320"/>
      <c r="BH167" s="76"/>
      <c r="BI167" s="76"/>
      <c r="BJ167" s="76"/>
      <c r="BK167" s="76"/>
    </row>
    <row r="168" spans="2:63" ht="19.5" customHeight="1" thickTop="1">
      <c r="B168" s="125">
        <v>50</v>
      </c>
      <c r="C168" s="164"/>
      <c r="D168" s="168"/>
      <c r="E168" s="174"/>
      <c r="F168" s="169"/>
      <c r="G168" s="168"/>
      <c r="H168" s="174"/>
      <c r="I168" s="169"/>
      <c r="J168" s="168"/>
      <c r="K168" s="169"/>
      <c r="L168" s="168"/>
      <c r="M168" s="174"/>
      <c r="N168" s="169"/>
      <c r="O168" s="48" t="s">
        <v>153</v>
      </c>
      <c r="P168" s="113"/>
      <c r="Q168" s="32"/>
      <c r="R168" s="17" t="str">
        <f t="shared" si="184"/>
        <v/>
      </c>
      <c r="S168" s="32"/>
      <c r="T168" s="17" t="str">
        <f t="shared" si="185"/>
        <v/>
      </c>
      <c r="U168" s="102"/>
      <c r="V168" s="305"/>
      <c r="W168" s="305"/>
      <c r="AD168" s="76" t="str">
        <f>IF($P168="","0",VLOOKUP($P168,登録データ!$U$4:$V$19,2,FALSE))</f>
        <v>0</v>
      </c>
      <c r="AE168" s="76" t="str">
        <f t="shared" si="186"/>
        <v>00</v>
      </c>
      <c r="AF168" s="76" t="str">
        <f t="shared" si="187"/>
        <v/>
      </c>
      <c r="AG168" s="76" t="str">
        <f t="shared" si="182"/>
        <v>000000</v>
      </c>
      <c r="AH168" s="76" t="str">
        <f t="shared" si="183"/>
        <v/>
      </c>
      <c r="AI168" s="76" t="str">
        <f t="shared" si="188"/>
        <v/>
      </c>
      <c r="AJ168" s="320" t="str">
        <f>IF($C168="","",IF($C168="@",0,IF(COUNTIF($C$21:$C$620,$C168)=1,0,1)))</f>
        <v/>
      </c>
      <c r="AK168" s="320" t="str">
        <f>IF($L168="","",IF(OR($L168="東京都",$L168="北海道",$L168="大阪府",$L168="京都府",RIGHT($L168,1)="県"),0,1))</f>
        <v/>
      </c>
      <c r="AO168" s="76" t="str">
        <f>IF(AP168="","",RANK(AP168,$AP$21:$AP$600,1))</f>
        <v/>
      </c>
      <c r="AP168" s="76" t="str">
        <f>IF(V168="","",C168)</f>
        <v/>
      </c>
      <c r="AQ168" s="1" t="str">
        <f>IF(AR168="","",RANK(AR168,$AR$21:$AR$600,1))</f>
        <v/>
      </c>
      <c r="AR168" s="76" t="str">
        <f>IF(W168="","",C168)</f>
        <v/>
      </c>
      <c r="BH168" s="76" t="str">
        <f t="shared" ref="BH168" si="213">IF(C168="","",G170)</f>
        <v/>
      </c>
      <c r="BI168" s="76" t="str">
        <f t="shared" ref="BI168" si="214">RIGHT(C168,3)</f>
        <v/>
      </c>
      <c r="BJ168" s="76" t="str">
        <f t="shared" ref="BJ168" si="215">IF(C168="","",RIGHT("00"&amp;BI168,3))</f>
        <v/>
      </c>
      <c r="BK168" s="76" t="str">
        <f t="shared" ref="BK168" si="216">CONCATENATE(BH168,BJ168)</f>
        <v/>
      </c>
    </row>
    <row r="169" spans="2:63" ht="18.75" customHeight="1">
      <c r="B169" s="125"/>
      <c r="C169" s="165"/>
      <c r="D169" s="170"/>
      <c r="E169" s="175"/>
      <c r="F169" s="171"/>
      <c r="G169" s="213"/>
      <c r="H169" s="214"/>
      <c r="I169" s="215"/>
      <c r="J169" s="170"/>
      <c r="K169" s="171"/>
      <c r="L169" s="170"/>
      <c r="M169" s="175"/>
      <c r="N169" s="171"/>
      <c r="O169" s="48" t="s">
        <v>154</v>
      </c>
      <c r="P169" s="27"/>
      <c r="Q169" s="45"/>
      <c r="R169" s="48" t="str">
        <f t="shared" si="184"/>
        <v/>
      </c>
      <c r="S169" s="45"/>
      <c r="T169" s="48" t="str">
        <f t="shared" si="185"/>
        <v/>
      </c>
      <c r="U169" s="73"/>
      <c r="V169" s="306"/>
      <c r="W169" s="306"/>
      <c r="AD169" s="76" t="str">
        <f>IF($P169="","0",VLOOKUP($P169,登録データ!$U$4:$V$19,2,FALSE))</f>
        <v>0</v>
      </c>
      <c r="AE169" s="76" t="str">
        <f t="shared" si="186"/>
        <v>00</v>
      </c>
      <c r="AF169" s="76" t="str">
        <f t="shared" si="187"/>
        <v/>
      </c>
      <c r="AG169" s="76" t="str">
        <f t="shared" si="182"/>
        <v>000000</v>
      </c>
      <c r="AH169" s="76" t="str">
        <f t="shared" si="183"/>
        <v/>
      </c>
      <c r="AI169" s="76" t="str">
        <f t="shared" si="188"/>
        <v/>
      </c>
      <c r="AJ169" s="320"/>
      <c r="AK169" s="320"/>
      <c r="BH169" s="76"/>
      <c r="BI169" s="76"/>
      <c r="BJ169" s="76"/>
      <c r="BK169" s="76"/>
    </row>
    <row r="170" spans="2:63" ht="19.5" customHeight="1" thickBot="1">
      <c r="B170" s="210"/>
      <c r="C170" s="166"/>
      <c r="D170" s="172"/>
      <c r="E170" s="176"/>
      <c r="F170" s="173"/>
      <c r="G170" s="216"/>
      <c r="H170" s="217"/>
      <c r="I170" s="218"/>
      <c r="J170" s="172"/>
      <c r="K170" s="173"/>
      <c r="L170" s="172"/>
      <c r="M170" s="176"/>
      <c r="N170" s="173"/>
      <c r="O170" s="9" t="s">
        <v>188</v>
      </c>
      <c r="P170" s="114"/>
      <c r="Q170" s="30"/>
      <c r="R170" s="9" t="str">
        <f t="shared" si="184"/>
        <v/>
      </c>
      <c r="S170" s="30"/>
      <c r="T170" s="9" t="str">
        <f t="shared" si="185"/>
        <v/>
      </c>
      <c r="U170" s="82"/>
      <c r="V170" s="306"/>
      <c r="W170" s="306"/>
      <c r="AD170" s="76" t="str">
        <f>IF($P170="","0",VLOOKUP($P170,登録データ!$U$4:$V$19,2,FALSE))</f>
        <v>0</v>
      </c>
      <c r="AE170" s="76" t="str">
        <f t="shared" si="186"/>
        <v>00</v>
      </c>
      <c r="AF170" s="76" t="str">
        <f t="shared" si="187"/>
        <v/>
      </c>
      <c r="AG170" s="76" t="str">
        <f t="shared" si="182"/>
        <v>000000</v>
      </c>
      <c r="AH170" s="76" t="str">
        <f t="shared" si="183"/>
        <v/>
      </c>
      <c r="AI170" s="76" t="str">
        <f t="shared" si="188"/>
        <v/>
      </c>
      <c r="AJ170" s="320"/>
      <c r="AK170" s="320"/>
      <c r="BH170" s="76"/>
      <c r="BI170" s="76"/>
      <c r="BJ170" s="76"/>
      <c r="BK170" s="76"/>
    </row>
    <row r="171" spans="2:63" ht="19.5" customHeight="1" thickTop="1">
      <c r="B171" s="125">
        <v>51</v>
      </c>
      <c r="C171" s="164"/>
      <c r="D171" s="168"/>
      <c r="E171" s="174"/>
      <c r="F171" s="169"/>
      <c r="G171" s="168"/>
      <c r="H171" s="174"/>
      <c r="I171" s="169"/>
      <c r="J171" s="168"/>
      <c r="K171" s="169"/>
      <c r="L171" s="168"/>
      <c r="M171" s="174"/>
      <c r="N171" s="169"/>
      <c r="O171" s="48" t="s">
        <v>153</v>
      </c>
      <c r="P171" s="113"/>
      <c r="Q171" s="32"/>
      <c r="R171" s="17" t="str">
        <f t="shared" si="184"/>
        <v/>
      </c>
      <c r="S171" s="32"/>
      <c r="T171" s="17" t="str">
        <f t="shared" si="185"/>
        <v/>
      </c>
      <c r="U171" s="102"/>
      <c r="V171" s="305"/>
      <c r="W171" s="305"/>
      <c r="AD171" s="76" t="str">
        <f>IF($P171="","0",VLOOKUP($P171,登録データ!$U$4:$V$19,2,FALSE))</f>
        <v>0</v>
      </c>
      <c r="AE171" s="76" t="str">
        <f t="shared" si="186"/>
        <v>00</v>
      </c>
      <c r="AF171" s="76" t="str">
        <f t="shared" si="187"/>
        <v/>
      </c>
      <c r="AG171" s="76" t="str">
        <f t="shared" si="182"/>
        <v>000000</v>
      </c>
      <c r="AH171" s="76" t="str">
        <f t="shared" si="183"/>
        <v/>
      </c>
      <c r="AI171" s="76" t="str">
        <f t="shared" si="188"/>
        <v/>
      </c>
      <c r="AJ171" s="320" t="str">
        <f>IF($C171="","",IF($C171="@",0,IF(COUNTIF($C$21:$C$620,$C171)=1,0,1)))</f>
        <v/>
      </c>
      <c r="AK171" s="320" t="str">
        <f>IF($L171="","",IF(OR($L171="東京都",$L171="北海道",$L171="大阪府",$L171="京都府",RIGHT($L171,1)="県"),0,1))</f>
        <v/>
      </c>
      <c r="AO171" s="76" t="str">
        <f>IF(AP171="","",RANK(AP171,$AP$21:$AP$600,1))</f>
        <v/>
      </c>
      <c r="AP171" s="76" t="str">
        <f>IF(V171="","",C171)</f>
        <v/>
      </c>
      <c r="AQ171" s="1" t="str">
        <f>IF(AR171="","",RANK(AR171,$AR$21:$AR$600,1))</f>
        <v/>
      </c>
      <c r="AR171" s="76" t="str">
        <f>IF(W171="","",C171)</f>
        <v/>
      </c>
      <c r="BH171" s="76" t="str">
        <f t="shared" ref="BH171" si="217">IF(C171="","",G173)</f>
        <v/>
      </c>
      <c r="BI171" s="76" t="str">
        <f t="shared" ref="BI171" si="218">RIGHT(C171,3)</f>
        <v/>
      </c>
      <c r="BJ171" s="76" t="str">
        <f t="shared" ref="BJ171" si="219">IF(C171="","",RIGHT("00"&amp;BI171,3))</f>
        <v/>
      </c>
      <c r="BK171" s="76" t="str">
        <f t="shared" ref="BK171" si="220">CONCATENATE(BH171,BJ171)</f>
        <v/>
      </c>
    </row>
    <row r="172" spans="2:63" ht="18.75" customHeight="1">
      <c r="B172" s="125"/>
      <c r="C172" s="165"/>
      <c r="D172" s="170"/>
      <c r="E172" s="175"/>
      <c r="F172" s="171"/>
      <c r="G172" s="213"/>
      <c r="H172" s="214"/>
      <c r="I172" s="215"/>
      <c r="J172" s="170"/>
      <c r="K172" s="171"/>
      <c r="L172" s="170"/>
      <c r="M172" s="175"/>
      <c r="N172" s="171"/>
      <c r="O172" s="48" t="s">
        <v>154</v>
      </c>
      <c r="P172" s="27"/>
      <c r="Q172" s="45"/>
      <c r="R172" s="48" t="str">
        <f t="shared" si="184"/>
        <v/>
      </c>
      <c r="S172" s="45"/>
      <c r="T172" s="48" t="str">
        <f t="shared" si="185"/>
        <v/>
      </c>
      <c r="U172" s="73"/>
      <c r="V172" s="306"/>
      <c r="W172" s="306"/>
      <c r="AD172" s="76" t="str">
        <f>IF($P172="","0",VLOOKUP($P172,登録データ!$U$4:$V$19,2,FALSE))</f>
        <v>0</v>
      </c>
      <c r="AE172" s="76" t="str">
        <f t="shared" si="186"/>
        <v>00</v>
      </c>
      <c r="AF172" s="76" t="str">
        <f t="shared" si="187"/>
        <v/>
      </c>
      <c r="AG172" s="76" t="str">
        <f t="shared" si="182"/>
        <v>000000</v>
      </c>
      <c r="AH172" s="76" t="str">
        <f t="shared" si="183"/>
        <v/>
      </c>
      <c r="AI172" s="76" t="str">
        <f t="shared" si="188"/>
        <v/>
      </c>
      <c r="AJ172" s="320"/>
      <c r="AK172" s="320"/>
      <c r="BH172" s="76"/>
      <c r="BI172" s="76"/>
      <c r="BJ172" s="76"/>
      <c r="BK172" s="76"/>
    </row>
    <row r="173" spans="2:63" ht="19.5" customHeight="1" thickBot="1">
      <c r="B173" s="210"/>
      <c r="C173" s="166"/>
      <c r="D173" s="172"/>
      <c r="E173" s="176"/>
      <c r="F173" s="173"/>
      <c r="G173" s="216"/>
      <c r="H173" s="217"/>
      <c r="I173" s="218"/>
      <c r="J173" s="172"/>
      <c r="K173" s="173"/>
      <c r="L173" s="172"/>
      <c r="M173" s="176"/>
      <c r="N173" s="173"/>
      <c r="O173" s="9" t="s">
        <v>188</v>
      </c>
      <c r="P173" s="114"/>
      <c r="Q173" s="30"/>
      <c r="R173" s="9" t="str">
        <f t="shared" si="184"/>
        <v/>
      </c>
      <c r="S173" s="30"/>
      <c r="T173" s="9" t="str">
        <f t="shared" si="185"/>
        <v/>
      </c>
      <c r="U173" s="82"/>
      <c r="V173" s="306"/>
      <c r="W173" s="306"/>
      <c r="AD173" s="76" t="str">
        <f>IF($P173="","0",VLOOKUP($P173,登録データ!$U$4:$V$19,2,FALSE))</f>
        <v>0</v>
      </c>
      <c r="AE173" s="76" t="str">
        <f t="shared" si="186"/>
        <v>00</v>
      </c>
      <c r="AF173" s="76" t="str">
        <f t="shared" si="187"/>
        <v/>
      </c>
      <c r="AG173" s="76" t="str">
        <f t="shared" si="182"/>
        <v>000000</v>
      </c>
      <c r="AH173" s="76" t="str">
        <f t="shared" si="183"/>
        <v/>
      </c>
      <c r="AI173" s="76" t="str">
        <f t="shared" si="188"/>
        <v/>
      </c>
      <c r="AJ173" s="320"/>
      <c r="AK173" s="320"/>
      <c r="BH173" s="76"/>
      <c r="BI173" s="76"/>
      <c r="BJ173" s="76"/>
      <c r="BK173" s="76"/>
    </row>
    <row r="174" spans="2:63" ht="19.5" customHeight="1" thickTop="1">
      <c r="B174" s="125">
        <v>52</v>
      </c>
      <c r="C174" s="164"/>
      <c r="D174" s="168"/>
      <c r="E174" s="174"/>
      <c r="F174" s="169"/>
      <c r="G174" s="168"/>
      <c r="H174" s="174"/>
      <c r="I174" s="169"/>
      <c r="J174" s="168"/>
      <c r="K174" s="169"/>
      <c r="L174" s="168"/>
      <c r="M174" s="174"/>
      <c r="N174" s="169"/>
      <c r="O174" s="48" t="s">
        <v>153</v>
      </c>
      <c r="P174" s="113"/>
      <c r="Q174" s="32"/>
      <c r="R174" s="17" t="str">
        <f t="shared" si="184"/>
        <v/>
      </c>
      <c r="S174" s="32"/>
      <c r="T174" s="17" t="str">
        <f t="shared" si="185"/>
        <v/>
      </c>
      <c r="U174" s="102"/>
      <c r="V174" s="305"/>
      <c r="W174" s="305"/>
      <c r="AD174" s="76" t="str">
        <f>IF($P174="","0",VLOOKUP($P174,登録データ!$U$4:$V$19,2,FALSE))</f>
        <v>0</v>
      </c>
      <c r="AE174" s="76" t="str">
        <f t="shared" si="186"/>
        <v>00</v>
      </c>
      <c r="AF174" s="76" t="str">
        <f t="shared" si="187"/>
        <v/>
      </c>
      <c r="AG174" s="76" t="str">
        <f t="shared" si="182"/>
        <v>000000</v>
      </c>
      <c r="AH174" s="76" t="str">
        <f t="shared" si="183"/>
        <v/>
      </c>
      <c r="AI174" s="76" t="str">
        <f t="shared" si="188"/>
        <v/>
      </c>
      <c r="AJ174" s="320" t="str">
        <f>IF($C174="","",IF($C174="@",0,IF(COUNTIF($C$21:$C$620,$C174)=1,0,1)))</f>
        <v/>
      </c>
      <c r="AK174" s="320" t="str">
        <f>IF($L174="","",IF(OR($L174="東京都",$L174="北海道",$L174="大阪府",$L174="京都府",RIGHT($L174,1)="県"),0,1))</f>
        <v/>
      </c>
      <c r="AO174" s="76" t="str">
        <f>IF(AP174="","",RANK(AP174,$AP$21:$AP$600,1))</f>
        <v/>
      </c>
      <c r="AP174" s="76" t="str">
        <f>IF(V174="","",C174)</f>
        <v/>
      </c>
      <c r="AQ174" s="1" t="str">
        <f>IF(AR174="","",RANK(AR174,$AR$21:$AR$600,1))</f>
        <v/>
      </c>
      <c r="AR174" s="76" t="str">
        <f>IF(W174="","",C174)</f>
        <v/>
      </c>
      <c r="BH174" s="76" t="str">
        <f t="shared" ref="BH174" si="221">IF(C174="","",G176)</f>
        <v/>
      </c>
      <c r="BI174" s="76" t="str">
        <f t="shared" ref="BI174" si="222">RIGHT(C174,3)</f>
        <v/>
      </c>
      <c r="BJ174" s="76" t="str">
        <f t="shared" ref="BJ174" si="223">IF(C174="","",RIGHT("00"&amp;BI174,3))</f>
        <v/>
      </c>
      <c r="BK174" s="76" t="str">
        <f t="shared" ref="BK174" si="224">CONCATENATE(BH174,BJ174)</f>
        <v/>
      </c>
    </row>
    <row r="175" spans="2:63" ht="18.75" customHeight="1">
      <c r="B175" s="125"/>
      <c r="C175" s="165"/>
      <c r="D175" s="170"/>
      <c r="E175" s="175"/>
      <c r="F175" s="171"/>
      <c r="G175" s="213"/>
      <c r="H175" s="214"/>
      <c r="I175" s="215"/>
      <c r="J175" s="170"/>
      <c r="K175" s="171"/>
      <c r="L175" s="170"/>
      <c r="M175" s="175"/>
      <c r="N175" s="171"/>
      <c r="O175" s="48" t="s">
        <v>154</v>
      </c>
      <c r="P175" s="27"/>
      <c r="Q175" s="45"/>
      <c r="R175" s="48" t="str">
        <f t="shared" si="184"/>
        <v/>
      </c>
      <c r="S175" s="45"/>
      <c r="T175" s="48" t="str">
        <f t="shared" si="185"/>
        <v/>
      </c>
      <c r="U175" s="73"/>
      <c r="V175" s="306"/>
      <c r="W175" s="306"/>
      <c r="AD175" s="76" t="str">
        <f>IF($P175="","0",VLOOKUP($P175,登録データ!$U$4:$V$19,2,FALSE))</f>
        <v>0</v>
      </c>
      <c r="AE175" s="76" t="str">
        <f t="shared" si="186"/>
        <v>00</v>
      </c>
      <c r="AF175" s="76" t="str">
        <f t="shared" si="187"/>
        <v/>
      </c>
      <c r="AG175" s="76" t="str">
        <f t="shared" si="182"/>
        <v>000000</v>
      </c>
      <c r="AH175" s="76" t="str">
        <f t="shared" si="183"/>
        <v/>
      </c>
      <c r="AI175" s="76" t="str">
        <f t="shared" si="188"/>
        <v/>
      </c>
      <c r="AJ175" s="320"/>
      <c r="AK175" s="320"/>
      <c r="BH175" s="76"/>
      <c r="BI175" s="76"/>
      <c r="BJ175" s="76"/>
      <c r="BK175" s="76"/>
    </row>
    <row r="176" spans="2:63" ht="19.5" customHeight="1" thickBot="1">
      <c r="B176" s="210"/>
      <c r="C176" s="166"/>
      <c r="D176" s="172"/>
      <c r="E176" s="176"/>
      <c r="F176" s="173"/>
      <c r="G176" s="216"/>
      <c r="H176" s="217"/>
      <c r="I176" s="218"/>
      <c r="J176" s="172"/>
      <c r="K176" s="173"/>
      <c r="L176" s="172"/>
      <c r="M176" s="176"/>
      <c r="N176" s="173"/>
      <c r="O176" s="9" t="s">
        <v>188</v>
      </c>
      <c r="P176" s="114"/>
      <c r="Q176" s="30"/>
      <c r="R176" s="9" t="str">
        <f t="shared" si="184"/>
        <v/>
      </c>
      <c r="S176" s="30"/>
      <c r="T176" s="9" t="str">
        <f t="shared" si="185"/>
        <v/>
      </c>
      <c r="U176" s="82"/>
      <c r="V176" s="306"/>
      <c r="W176" s="306"/>
      <c r="AD176" s="76" t="str">
        <f>IF($P176="","0",VLOOKUP($P176,登録データ!$U$4:$V$19,2,FALSE))</f>
        <v>0</v>
      </c>
      <c r="AE176" s="76" t="str">
        <f t="shared" si="186"/>
        <v>00</v>
      </c>
      <c r="AF176" s="76" t="str">
        <f t="shared" si="187"/>
        <v/>
      </c>
      <c r="AG176" s="76" t="str">
        <f t="shared" si="182"/>
        <v>000000</v>
      </c>
      <c r="AH176" s="76" t="str">
        <f t="shared" si="183"/>
        <v/>
      </c>
      <c r="AI176" s="76" t="str">
        <f t="shared" si="188"/>
        <v/>
      </c>
      <c r="AJ176" s="320"/>
      <c r="AK176" s="320"/>
      <c r="BH176" s="76"/>
      <c r="BI176" s="76"/>
      <c r="BJ176" s="76"/>
      <c r="BK176" s="76"/>
    </row>
    <row r="177" spans="2:63" ht="19.5" customHeight="1" thickTop="1">
      <c r="B177" s="125">
        <v>53</v>
      </c>
      <c r="C177" s="164"/>
      <c r="D177" s="168"/>
      <c r="E177" s="174"/>
      <c r="F177" s="169"/>
      <c r="G177" s="168"/>
      <c r="H177" s="174"/>
      <c r="I177" s="169"/>
      <c r="J177" s="168"/>
      <c r="K177" s="169"/>
      <c r="L177" s="168"/>
      <c r="M177" s="174"/>
      <c r="N177" s="169"/>
      <c r="O177" s="48" t="s">
        <v>153</v>
      </c>
      <c r="P177" s="113"/>
      <c r="Q177" s="32"/>
      <c r="R177" s="17" t="str">
        <f t="shared" si="184"/>
        <v/>
      </c>
      <c r="S177" s="32"/>
      <c r="T177" s="17" t="str">
        <f t="shared" si="185"/>
        <v/>
      </c>
      <c r="U177" s="102"/>
      <c r="V177" s="305"/>
      <c r="W177" s="305"/>
      <c r="AD177" s="76" t="str">
        <f>IF($P177="","0",VLOOKUP($P177,登録データ!$U$4:$V$19,2,FALSE))</f>
        <v>0</v>
      </c>
      <c r="AE177" s="76" t="str">
        <f t="shared" si="186"/>
        <v>00</v>
      </c>
      <c r="AF177" s="76" t="str">
        <f t="shared" si="187"/>
        <v/>
      </c>
      <c r="AG177" s="76" t="str">
        <f t="shared" si="182"/>
        <v>000000</v>
      </c>
      <c r="AH177" s="76" t="str">
        <f t="shared" si="183"/>
        <v/>
      </c>
      <c r="AI177" s="76" t="str">
        <f t="shared" si="188"/>
        <v/>
      </c>
      <c r="AJ177" s="320" t="str">
        <f>IF($C177="","",IF($C177="@",0,IF(COUNTIF($C$21:$C$620,$C177)=1,0,1)))</f>
        <v/>
      </c>
      <c r="AK177" s="320" t="str">
        <f>IF($L177="","",IF(OR($L177="東京都",$L177="北海道",$L177="大阪府",$L177="京都府",RIGHT($L177,1)="県"),0,1))</f>
        <v/>
      </c>
      <c r="AO177" s="76" t="str">
        <f>IF(AP177="","",RANK(AP177,$AP$21:$AP$600,1))</f>
        <v/>
      </c>
      <c r="AP177" s="76" t="str">
        <f>IF(V177="","",C177)</f>
        <v/>
      </c>
      <c r="AQ177" s="1" t="str">
        <f>IF(AR177="","",RANK(AR177,$AR$21:$AR$600,1))</f>
        <v/>
      </c>
      <c r="AR177" s="76" t="str">
        <f>IF(W177="","",C177)</f>
        <v/>
      </c>
      <c r="BH177" s="76" t="str">
        <f t="shared" ref="BH177" si="225">IF(C177="","",G179)</f>
        <v/>
      </c>
      <c r="BI177" s="76" t="str">
        <f t="shared" ref="BI177" si="226">RIGHT(C177,3)</f>
        <v/>
      </c>
      <c r="BJ177" s="76" t="str">
        <f t="shared" ref="BJ177" si="227">IF(C177="","",RIGHT("00"&amp;BI177,3))</f>
        <v/>
      </c>
      <c r="BK177" s="76" t="str">
        <f t="shared" ref="BK177" si="228">CONCATENATE(BH177,BJ177)</f>
        <v/>
      </c>
    </row>
    <row r="178" spans="2:63" ht="18.75" customHeight="1">
      <c r="B178" s="125"/>
      <c r="C178" s="165"/>
      <c r="D178" s="170"/>
      <c r="E178" s="175"/>
      <c r="F178" s="171"/>
      <c r="G178" s="213"/>
      <c r="H178" s="214"/>
      <c r="I178" s="215"/>
      <c r="J178" s="170"/>
      <c r="K178" s="171"/>
      <c r="L178" s="170"/>
      <c r="M178" s="175"/>
      <c r="N178" s="171"/>
      <c r="O178" s="48" t="s">
        <v>154</v>
      </c>
      <c r="P178" s="27"/>
      <c r="Q178" s="45"/>
      <c r="R178" s="48" t="str">
        <f t="shared" si="184"/>
        <v/>
      </c>
      <c r="S178" s="45"/>
      <c r="T178" s="48" t="str">
        <f t="shared" si="185"/>
        <v/>
      </c>
      <c r="U178" s="73"/>
      <c r="V178" s="306"/>
      <c r="W178" s="306"/>
      <c r="AD178" s="76" t="str">
        <f>IF($P178="","0",VLOOKUP($P178,登録データ!$U$4:$V$19,2,FALSE))</f>
        <v>0</v>
      </c>
      <c r="AE178" s="76" t="str">
        <f t="shared" si="186"/>
        <v>00</v>
      </c>
      <c r="AF178" s="76" t="str">
        <f t="shared" si="187"/>
        <v/>
      </c>
      <c r="AG178" s="76" t="str">
        <f t="shared" si="182"/>
        <v>000000</v>
      </c>
      <c r="AH178" s="76" t="str">
        <f t="shared" si="183"/>
        <v/>
      </c>
      <c r="AI178" s="76" t="str">
        <f t="shared" si="188"/>
        <v/>
      </c>
      <c r="AJ178" s="320"/>
      <c r="AK178" s="320"/>
      <c r="BH178" s="76"/>
      <c r="BI178" s="76"/>
      <c r="BJ178" s="76"/>
      <c r="BK178" s="76"/>
    </row>
    <row r="179" spans="2:63" ht="19.5" customHeight="1" thickBot="1">
      <c r="B179" s="210"/>
      <c r="C179" s="166"/>
      <c r="D179" s="172"/>
      <c r="E179" s="176"/>
      <c r="F179" s="173"/>
      <c r="G179" s="216"/>
      <c r="H179" s="217"/>
      <c r="I179" s="218"/>
      <c r="J179" s="172"/>
      <c r="K179" s="173"/>
      <c r="L179" s="172"/>
      <c r="M179" s="176"/>
      <c r="N179" s="173"/>
      <c r="O179" s="9" t="s">
        <v>188</v>
      </c>
      <c r="P179" s="114"/>
      <c r="Q179" s="30"/>
      <c r="R179" s="9" t="str">
        <f t="shared" si="184"/>
        <v/>
      </c>
      <c r="S179" s="30"/>
      <c r="T179" s="9" t="str">
        <f t="shared" si="185"/>
        <v/>
      </c>
      <c r="U179" s="82"/>
      <c r="V179" s="306"/>
      <c r="W179" s="306"/>
      <c r="AD179" s="76" t="str">
        <f>IF($P179="","0",VLOOKUP($P179,登録データ!$U$4:$V$19,2,FALSE))</f>
        <v>0</v>
      </c>
      <c r="AE179" s="76" t="str">
        <f t="shared" si="186"/>
        <v>00</v>
      </c>
      <c r="AF179" s="76" t="str">
        <f t="shared" si="187"/>
        <v/>
      </c>
      <c r="AG179" s="76" t="str">
        <f t="shared" si="182"/>
        <v>000000</v>
      </c>
      <c r="AH179" s="76" t="str">
        <f t="shared" si="183"/>
        <v/>
      </c>
      <c r="AI179" s="76" t="str">
        <f t="shared" si="188"/>
        <v/>
      </c>
      <c r="AJ179" s="320"/>
      <c r="AK179" s="320"/>
      <c r="BH179" s="76"/>
      <c r="BI179" s="76"/>
      <c r="BJ179" s="76"/>
      <c r="BK179" s="76"/>
    </row>
    <row r="180" spans="2:63" ht="19.5" customHeight="1" thickTop="1">
      <c r="B180" s="125">
        <v>54</v>
      </c>
      <c r="C180" s="164"/>
      <c r="D180" s="168"/>
      <c r="E180" s="174"/>
      <c r="F180" s="169"/>
      <c r="G180" s="168"/>
      <c r="H180" s="174"/>
      <c r="I180" s="169"/>
      <c r="J180" s="168"/>
      <c r="K180" s="169"/>
      <c r="L180" s="168"/>
      <c r="M180" s="174"/>
      <c r="N180" s="169"/>
      <c r="O180" s="48" t="s">
        <v>153</v>
      </c>
      <c r="P180" s="113"/>
      <c r="Q180" s="32"/>
      <c r="R180" s="17" t="str">
        <f t="shared" si="184"/>
        <v/>
      </c>
      <c r="S180" s="32"/>
      <c r="T180" s="17" t="str">
        <f t="shared" si="185"/>
        <v/>
      </c>
      <c r="U180" s="102"/>
      <c r="V180" s="305"/>
      <c r="W180" s="305"/>
      <c r="AD180" s="76" t="str">
        <f>IF($P180="","0",VLOOKUP($P180,登録データ!$U$4:$V$19,2,FALSE))</f>
        <v>0</v>
      </c>
      <c r="AE180" s="76" t="str">
        <f t="shared" si="186"/>
        <v>00</v>
      </c>
      <c r="AF180" s="76" t="str">
        <f t="shared" si="187"/>
        <v/>
      </c>
      <c r="AG180" s="76" t="str">
        <f t="shared" si="182"/>
        <v>000000</v>
      </c>
      <c r="AH180" s="76" t="str">
        <f t="shared" si="183"/>
        <v/>
      </c>
      <c r="AI180" s="76" t="str">
        <f t="shared" si="188"/>
        <v/>
      </c>
      <c r="AJ180" s="320" t="str">
        <f>IF($C180="","",IF($C180="@",0,IF(COUNTIF($C$21:$C$620,$C180)=1,0,1)))</f>
        <v/>
      </c>
      <c r="AK180" s="320" t="str">
        <f>IF($L180="","",IF(OR($L180="東京都",$L180="北海道",$L180="大阪府",$L180="京都府",RIGHT($L180,1)="県"),0,1))</f>
        <v/>
      </c>
      <c r="AO180" s="76" t="str">
        <f>IF(AP180="","",RANK(AP180,$AP$21:$AP$600,1))</f>
        <v/>
      </c>
      <c r="AP180" s="76" t="str">
        <f>IF(V180="","",C180)</f>
        <v/>
      </c>
      <c r="AQ180" s="1" t="str">
        <f>IF(AR180="","",RANK(AR180,$AR$21:$AR$600,1))</f>
        <v/>
      </c>
      <c r="AR180" s="76" t="str">
        <f>IF(W180="","",C180)</f>
        <v/>
      </c>
      <c r="BH180" s="76" t="str">
        <f t="shared" ref="BH180" si="229">IF(C180="","",G182)</f>
        <v/>
      </c>
      <c r="BI180" s="76" t="str">
        <f t="shared" ref="BI180" si="230">RIGHT(C180,3)</f>
        <v/>
      </c>
      <c r="BJ180" s="76" t="str">
        <f t="shared" ref="BJ180" si="231">IF(C180="","",RIGHT("00"&amp;BI180,3))</f>
        <v/>
      </c>
      <c r="BK180" s="76" t="str">
        <f t="shared" ref="BK180" si="232">CONCATENATE(BH180,BJ180)</f>
        <v/>
      </c>
    </row>
    <row r="181" spans="2:63" ht="18.75" customHeight="1">
      <c r="B181" s="125"/>
      <c r="C181" s="165"/>
      <c r="D181" s="170"/>
      <c r="E181" s="175"/>
      <c r="F181" s="171"/>
      <c r="G181" s="213"/>
      <c r="H181" s="214"/>
      <c r="I181" s="215"/>
      <c r="J181" s="170"/>
      <c r="K181" s="171"/>
      <c r="L181" s="170"/>
      <c r="M181" s="175"/>
      <c r="N181" s="171"/>
      <c r="O181" s="48" t="s">
        <v>154</v>
      </c>
      <c r="P181" s="27"/>
      <c r="Q181" s="45"/>
      <c r="R181" s="48" t="str">
        <f t="shared" si="184"/>
        <v/>
      </c>
      <c r="S181" s="45"/>
      <c r="T181" s="48" t="str">
        <f t="shared" si="185"/>
        <v/>
      </c>
      <c r="U181" s="73"/>
      <c r="V181" s="306"/>
      <c r="W181" s="306"/>
      <c r="AD181" s="76" t="str">
        <f>IF($P181="","0",VLOOKUP($P181,登録データ!$U$4:$V$19,2,FALSE))</f>
        <v>0</v>
      </c>
      <c r="AE181" s="76" t="str">
        <f t="shared" si="186"/>
        <v>00</v>
      </c>
      <c r="AF181" s="76" t="str">
        <f t="shared" si="187"/>
        <v/>
      </c>
      <c r="AG181" s="76" t="str">
        <f t="shared" si="182"/>
        <v>000000</v>
      </c>
      <c r="AH181" s="76" t="str">
        <f t="shared" si="183"/>
        <v/>
      </c>
      <c r="AI181" s="76" t="str">
        <f t="shared" si="188"/>
        <v/>
      </c>
      <c r="AJ181" s="320"/>
      <c r="AK181" s="320"/>
      <c r="BH181" s="76"/>
      <c r="BI181" s="76"/>
      <c r="BJ181" s="76"/>
      <c r="BK181" s="76"/>
    </row>
    <row r="182" spans="2:63" ht="19.5" customHeight="1" thickBot="1">
      <c r="B182" s="210"/>
      <c r="C182" s="166"/>
      <c r="D182" s="172"/>
      <c r="E182" s="176"/>
      <c r="F182" s="173"/>
      <c r="G182" s="216"/>
      <c r="H182" s="217"/>
      <c r="I182" s="218"/>
      <c r="J182" s="172"/>
      <c r="K182" s="173"/>
      <c r="L182" s="172"/>
      <c r="M182" s="176"/>
      <c r="N182" s="173"/>
      <c r="O182" s="9" t="s">
        <v>188</v>
      </c>
      <c r="P182" s="114"/>
      <c r="Q182" s="30"/>
      <c r="R182" s="9" t="str">
        <f t="shared" si="184"/>
        <v/>
      </c>
      <c r="S182" s="30"/>
      <c r="T182" s="9" t="str">
        <f t="shared" si="185"/>
        <v/>
      </c>
      <c r="U182" s="82"/>
      <c r="V182" s="306"/>
      <c r="W182" s="306"/>
      <c r="AD182" s="76" t="str">
        <f>IF($P182="","0",VLOOKUP($P182,登録データ!$U$4:$V$19,2,FALSE))</f>
        <v>0</v>
      </c>
      <c r="AE182" s="76" t="str">
        <f t="shared" si="186"/>
        <v>00</v>
      </c>
      <c r="AF182" s="76" t="str">
        <f t="shared" si="187"/>
        <v/>
      </c>
      <c r="AG182" s="76" t="str">
        <f t="shared" si="182"/>
        <v>000000</v>
      </c>
      <c r="AH182" s="76" t="str">
        <f t="shared" si="183"/>
        <v/>
      </c>
      <c r="AI182" s="76" t="str">
        <f t="shared" si="188"/>
        <v/>
      </c>
      <c r="AJ182" s="320"/>
      <c r="AK182" s="320"/>
      <c r="BH182" s="76"/>
      <c r="BI182" s="76"/>
      <c r="BJ182" s="76"/>
      <c r="BK182" s="76"/>
    </row>
    <row r="183" spans="2:63" ht="19.5" customHeight="1" thickTop="1">
      <c r="B183" s="125">
        <v>55</v>
      </c>
      <c r="C183" s="164"/>
      <c r="D183" s="168"/>
      <c r="E183" s="174"/>
      <c r="F183" s="169"/>
      <c r="G183" s="168"/>
      <c r="H183" s="174"/>
      <c r="I183" s="169"/>
      <c r="J183" s="168"/>
      <c r="K183" s="169"/>
      <c r="L183" s="168"/>
      <c r="M183" s="174"/>
      <c r="N183" s="169"/>
      <c r="O183" s="48" t="s">
        <v>153</v>
      </c>
      <c r="P183" s="113"/>
      <c r="Q183" s="32"/>
      <c r="R183" s="17" t="str">
        <f t="shared" si="184"/>
        <v/>
      </c>
      <c r="S183" s="32"/>
      <c r="T183" s="17" t="str">
        <f t="shared" si="185"/>
        <v/>
      </c>
      <c r="U183" s="102"/>
      <c r="V183" s="305"/>
      <c r="W183" s="305"/>
      <c r="AD183" s="76" t="str">
        <f>IF($P183="","0",VLOOKUP($P183,登録データ!$U$4:$V$19,2,FALSE))</f>
        <v>0</v>
      </c>
      <c r="AE183" s="76" t="str">
        <f t="shared" si="186"/>
        <v>00</v>
      </c>
      <c r="AF183" s="76" t="str">
        <f t="shared" si="187"/>
        <v/>
      </c>
      <c r="AG183" s="76" t="str">
        <f t="shared" si="182"/>
        <v>000000</v>
      </c>
      <c r="AH183" s="76" t="str">
        <f t="shared" si="183"/>
        <v/>
      </c>
      <c r="AI183" s="76" t="str">
        <f t="shared" si="188"/>
        <v/>
      </c>
      <c r="AJ183" s="320" t="str">
        <f>IF($C183="","",IF($C183="@",0,IF(COUNTIF($C$21:$C$620,$C183)=1,0,1)))</f>
        <v/>
      </c>
      <c r="AK183" s="320" t="str">
        <f>IF($L183="","",IF(OR($L183="東京都",$L183="北海道",$L183="大阪府",$L183="京都府",RIGHT($L183,1)="県"),0,1))</f>
        <v/>
      </c>
      <c r="AO183" s="76" t="str">
        <f>IF(AP183="","",RANK(AP183,$AP$21:$AP$600,1))</f>
        <v/>
      </c>
      <c r="AP183" s="76" t="str">
        <f>IF(V183="","",C183)</f>
        <v/>
      </c>
      <c r="AQ183" s="1" t="str">
        <f>IF(AR183="","",RANK(AR183,$AR$21:$AR$600,1))</f>
        <v/>
      </c>
      <c r="AR183" s="76" t="str">
        <f>IF(W183="","",C183)</f>
        <v/>
      </c>
      <c r="BH183" s="76" t="str">
        <f t="shared" ref="BH183" si="233">IF(C183="","",G185)</f>
        <v/>
      </c>
      <c r="BI183" s="76" t="str">
        <f t="shared" ref="BI183" si="234">RIGHT(C183,3)</f>
        <v/>
      </c>
      <c r="BJ183" s="76" t="str">
        <f t="shared" ref="BJ183" si="235">IF(C183="","",RIGHT("00"&amp;BI183,3))</f>
        <v/>
      </c>
      <c r="BK183" s="76" t="str">
        <f t="shared" ref="BK183" si="236">CONCATENATE(BH183,BJ183)</f>
        <v/>
      </c>
    </row>
    <row r="184" spans="2:63" ht="18.75" customHeight="1">
      <c r="B184" s="125"/>
      <c r="C184" s="165"/>
      <c r="D184" s="170"/>
      <c r="E184" s="175"/>
      <c r="F184" s="171"/>
      <c r="G184" s="213"/>
      <c r="H184" s="214"/>
      <c r="I184" s="215"/>
      <c r="J184" s="170"/>
      <c r="K184" s="171"/>
      <c r="L184" s="170"/>
      <c r="M184" s="175"/>
      <c r="N184" s="171"/>
      <c r="O184" s="48" t="s">
        <v>154</v>
      </c>
      <c r="P184" s="27"/>
      <c r="Q184" s="45"/>
      <c r="R184" s="48" t="str">
        <f t="shared" si="184"/>
        <v/>
      </c>
      <c r="S184" s="45"/>
      <c r="T184" s="48" t="str">
        <f t="shared" si="185"/>
        <v/>
      </c>
      <c r="U184" s="73"/>
      <c r="V184" s="306"/>
      <c r="W184" s="306"/>
      <c r="AD184" s="76" t="str">
        <f>IF($P184="","0",VLOOKUP($P184,登録データ!$U$4:$V$19,2,FALSE))</f>
        <v>0</v>
      </c>
      <c r="AE184" s="76" t="str">
        <f t="shared" si="186"/>
        <v>00</v>
      </c>
      <c r="AF184" s="76" t="str">
        <f t="shared" si="187"/>
        <v/>
      </c>
      <c r="AG184" s="76" t="str">
        <f t="shared" si="182"/>
        <v>000000</v>
      </c>
      <c r="AH184" s="76" t="str">
        <f t="shared" si="183"/>
        <v/>
      </c>
      <c r="AI184" s="76" t="str">
        <f t="shared" si="188"/>
        <v/>
      </c>
      <c r="AJ184" s="320"/>
      <c r="AK184" s="320"/>
      <c r="BH184" s="76"/>
      <c r="BI184" s="76"/>
      <c r="BJ184" s="76"/>
      <c r="BK184" s="76"/>
    </row>
    <row r="185" spans="2:63" ht="19.5" customHeight="1" thickBot="1">
      <c r="B185" s="210"/>
      <c r="C185" s="166"/>
      <c r="D185" s="172"/>
      <c r="E185" s="176"/>
      <c r="F185" s="173"/>
      <c r="G185" s="216"/>
      <c r="H185" s="217"/>
      <c r="I185" s="218"/>
      <c r="J185" s="172"/>
      <c r="K185" s="173"/>
      <c r="L185" s="172"/>
      <c r="M185" s="176"/>
      <c r="N185" s="173"/>
      <c r="O185" s="9" t="s">
        <v>188</v>
      </c>
      <c r="P185" s="114"/>
      <c r="Q185" s="30"/>
      <c r="R185" s="9" t="str">
        <f t="shared" si="184"/>
        <v/>
      </c>
      <c r="S185" s="30"/>
      <c r="T185" s="9" t="str">
        <f t="shared" si="185"/>
        <v/>
      </c>
      <c r="U185" s="82"/>
      <c r="V185" s="306"/>
      <c r="W185" s="306"/>
      <c r="AD185" s="76" t="str">
        <f>IF($P185="","0",VLOOKUP($P185,登録データ!$U$4:$V$19,2,FALSE))</f>
        <v>0</v>
      </c>
      <c r="AE185" s="76" t="str">
        <f t="shared" si="186"/>
        <v>00</v>
      </c>
      <c r="AF185" s="76" t="str">
        <f t="shared" si="187"/>
        <v/>
      </c>
      <c r="AG185" s="76" t="str">
        <f t="shared" si="182"/>
        <v>000000</v>
      </c>
      <c r="AH185" s="76" t="str">
        <f t="shared" si="183"/>
        <v/>
      </c>
      <c r="AI185" s="76" t="str">
        <f t="shared" si="188"/>
        <v/>
      </c>
      <c r="AJ185" s="320"/>
      <c r="AK185" s="320"/>
      <c r="BH185" s="76"/>
      <c r="BI185" s="76"/>
      <c r="BJ185" s="76"/>
      <c r="BK185" s="76"/>
    </row>
    <row r="186" spans="2:63" ht="19.5" customHeight="1" thickTop="1">
      <c r="B186" s="125">
        <v>56</v>
      </c>
      <c r="C186" s="164"/>
      <c r="D186" s="168"/>
      <c r="E186" s="174"/>
      <c r="F186" s="169"/>
      <c r="G186" s="168"/>
      <c r="H186" s="174"/>
      <c r="I186" s="169"/>
      <c r="J186" s="168"/>
      <c r="K186" s="169"/>
      <c r="L186" s="168"/>
      <c r="M186" s="174"/>
      <c r="N186" s="169"/>
      <c r="O186" s="48" t="s">
        <v>153</v>
      </c>
      <c r="P186" s="113"/>
      <c r="Q186" s="32"/>
      <c r="R186" s="17" t="str">
        <f t="shared" si="184"/>
        <v/>
      </c>
      <c r="S186" s="32"/>
      <c r="T186" s="17" t="str">
        <f t="shared" si="185"/>
        <v/>
      </c>
      <c r="U186" s="102"/>
      <c r="V186" s="305"/>
      <c r="W186" s="305"/>
      <c r="AD186" s="76" t="str">
        <f>IF($P186="","0",VLOOKUP($P186,登録データ!$U$4:$V$19,2,FALSE))</f>
        <v>0</v>
      </c>
      <c r="AE186" s="76" t="str">
        <f t="shared" si="186"/>
        <v>00</v>
      </c>
      <c r="AF186" s="76" t="str">
        <f t="shared" si="187"/>
        <v/>
      </c>
      <c r="AG186" s="76" t="str">
        <f t="shared" si="182"/>
        <v>000000</v>
      </c>
      <c r="AH186" s="76" t="str">
        <f t="shared" si="183"/>
        <v/>
      </c>
      <c r="AI186" s="76" t="str">
        <f t="shared" si="188"/>
        <v/>
      </c>
      <c r="AJ186" s="320" t="str">
        <f>IF($C186="","",IF($C186="@",0,IF(COUNTIF($C$21:$C$620,$C186)=1,0,1)))</f>
        <v/>
      </c>
      <c r="AK186" s="320" t="str">
        <f>IF($L186="","",IF(OR($L186="東京都",$L186="北海道",$L186="大阪府",$L186="京都府",RIGHT($L186,1)="県"),0,1))</f>
        <v/>
      </c>
      <c r="AO186" s="76" t="str">
        <f>IF(AP186="","",RANK(AP186,$AP$21:$AP$600,1))</f>
        <v/>
      </c>
      <c r="AP186" s="76" t="str">
        <f>IF(V186="","",C186)</f>
        <v/>
      </c>
      <c r="AQ186" s="1" t="str">
        <f>IF(AR186="","",RANK(AR186,$AR$21:$AR$600,1))</f>
        <v/>
      </c>
      <c r="AR186" s="76" t="str">
        <f>IF(W186="","",C186)</f>
        <v/>
      </c>
      <c r="BH186" s="76" t="str">
        <f t="shared" ref="BH186" si="237">IF(C186="","",G188)</f>
        <v/>
      </c>
      <c r="BI186" s="76" t="str">
        <f t="shared" ref="BI186" si="238">RIGHT(C186,3)</f>
        <v/>
      </c>
      <c r="BJ186" s="76" t="str">
        <f t="shared" ref="BJ186" si="239">IF(C186="","",RIGHT("00"&amp;BI186,3))</f>
        <v/>
      </c>
      <c r="BK186" s="76" t="str">
        <f t="shared" ref="BK186" si="240">CONCATENATE(BH186,BJ186)</f>
        <v/>
      </c>
    </row>
    <row r="187" spans="2:63" ht="18.75" customHeight="1">
      <c r="B187" s="125"/>
      <c r="C187" s="165"/>
      <c r="D187" s="170"/>
      <c r="E187" s="175"/>
      <c r="F187" s="171"/>
      <c r="G187" s="213"/>
      <c r="H187" s="214"/>
      <c r="I187" s="215"/>
      <c r="J187" s="170"/>
      <c r="K187" s="171"/>
      <c r="L187" s="170"/>
      <c r="M187" s="175"/>
      <c r="N187" s="171"/>
      <c r="O187" s="48" t="s">
        <v>154</v>
      </c>
      <c r="P187" s="27"/>
      <c r="Q187" s="45"/>
      <c r="R187" s="48" t="str">
        <f t="shared" si="184"/>
        <v/>
      </c>
      <c r="S187" s="45"/>
      <c r="T187" s="48" t="str">
        <f t="shared" si="185"/>
        <v/>
      </c>
      <c r="U187" s="73"/>
      <c r="V187" s="306"/>
      <c r="W187" s="306"/>
      <c r="AD187" s="76" t="str">
        <f>IF($P187="","0",VLOOKUP($P187,登録データ!$U$4:$V$19,2,FALSE))</f>
        <v>0</v>
      </c>
      <c r="AE187" s="76" t="str">
        <f t="shared" si="186"/>
        <v>00</v>
      </c>
      <c r="AF187" s="76" t="str">
        <f t="shared" si="187"/>
        <v/>
      </c>
      <c r="AG187" s="76" t="str">
        <f t="shared" si="182"/>
        <v>000000</v>
      </c>
      <c r="AH187" s="76" t="str">
        <f t="shared" si="183"/>
        <v/>
      </c>
      <c r="AI187" s="76" t="str">
        <f t="shared" si="188"/>
        <v/>
      </c>
      <c r="AJ187" s="320"/>
      <c r="AK187" s="320"/>
      <c r="BH187" s="76"/>
      <c r="BI187" s="76"/>
      <c r="BJ187" s="76"/>
      <c r="BK187" s="76"/>
    </row>
    <row r="188" spans="2:63" ht="19.5" customHeight="1" thickBot="1">
      <c r="B188" s="210"/>
      <c r="C188" s="166"/>
      <c r="D188" s="172"/>
      <c r="E188" s="176"/>
      <c r="F188" s="173"/>
      <c r="G188" s="216"/>
      <c r="H188" s="217"/>
      <c r="I188" s="218"/>
      <c r="J188" s="172"/>
      <c r="K188" s="173"/>
      <c r="L188" s="172"/>
      <c r="M188" s="176"/>
      <c r="N188" s="173"/>
      <c r="O188" s="9" t="s">
        <v>188</v>
      </c>
      <c r="P188" s="114"/>
      <c r="Q188" s="30"/>
      <c r="R188" s="9" t="str">
        <f t="shared" si="184"/>
        <v/>
      </c>
      <c r="S188" s="30"/>
      <c r="T188" s="9" t="str">
        <f t="shared" si="185"/>
        <v/>
      </c>
      <c r="U188" s="82"/>
      <c r="V188" s="306"/>
      <c r="W188" s="306"/>
      <c r="AD188" s="76" t="str">
        <f>IF($P188="","0",VLOOKUP($P188,登録データ!$U$4:$V$19,2,FALSE))</f>
        <v>0</v>
      </c>
      <c r="AE188" s="76" t="str">
        <f t="shared" si="186"/>
        <v>00</v>
      </c>
      <c r="AF188" s="76" t="str">
        <f t="shared" si="187"/>
        <v/>
      </c>
      <c r="AG188" s="76" t="str">
        <f t="shared" si="182"/>
        <v>000000</v>
      </c>
      <c r="AH188" s="76" t="str">
        <f t="shared" si="183"/>
        <v/>
      </c>
      <c r="AI188" s="76" t="str">
        <f t="shared" si="188"/>
        <v/>
      </c>
      <c r="AJ188" s="320"/>
      <c r="AK188" s="320"/>
      <c r="BH188" s="76"/>
      <c r="BI188" s="76"/>
      <c r="BJ188" s="76"/>
      <c r="BK188" s="76"/>
    </row>
    <row r="189" spans="2:63" ht="19.5" customHeight="1" thickTop="1">
      <c r="B189" s="125">
        <v>57</v>
      </c>
      <c r="C189" s="164"/>
      <c r="D189" s="168"/>
      <c r="E189" s="174"/>
      <c r="F189" s="169"/>
      <c r="G189" s="168"/>
      <c r="H189" s="174"/>
      <c r="I189" s="169"/>
      <c r="J189" s="168"/>
      <c r="K189" s="169"/>
      <c r="L189" s="168"/>
      <c r="M189" s="174"/>
      <c r="N189" s="169"/>
      <c r="O189" s="48" t="s">
        <v>153</v>
      </c>
      <c r="P189" s="113"/>
      <c r="Q189" s="32"/>
      <c r="R189" s="17" t="str">
        <f t="shared" si="184"/>
        <v/>
      </c>
      <c r="S189" s="32"/>
      <c r="T189" s="17" t="str">
        <f t="shared" si="185"/>
        <v/>
      </c>
      <c r="U189" s="102"/>
      <c r="V189" s="305"/>
      <c r="W189" s="305"/>
      <c r="AD189" s="76" t="str">
        <f>IF($P189="","0",VLOOKUP($P189,登録データ!$U$4:$V$19,2,FALSE))</f>
        <v>0</v>
      </c>
      <c r="AE189" s="76" t="str">
        <f t="shared" si="186"/>
        <v>00</v>
      </c>
      <c r="AF189" s="76" t="str">
        <f t="shared" si="187"/>
        <v/>
      </c>
      <c r="AG189" s="76" t="str">
        <f t="shared" si="182"/>
        <v>000000</v>
      </c>
      <c r="AH189" s="76" t="str">
        <f t="shared" si="183"/>
        <v/>
      </c>
      <c r="AI189" s="76" t="str">
        <f t="shared" si="188"/>
        <v/>
      </c>
      <c r="AJ189" s="320" t="str">
        <f>IF($C189="","",IF($C189="@",0,IF(COUNTIF($C$21:$C$620,$C189)=1,0,1)))</f>
        <v/>
      </c>
      <c r="AK189" s="320" t="str">
        <f>IF($L189="","",IF(OR($L189="東京都",$L189="北海道",$L189="大阪府",$L189="京都府",RIGHT($L189,1)="県"),0,1))</f>
        <v/>
      </c>
      <c r="AO189" s="76" t="str">
        <f>IF(AP189="","",RANK(AP189,$AP$21:$AP$600,1))</f>
        <v/>
      </c>
      <c r="AP189" s="76" t="str">
        <f>IF(V189="","",C189)</f>
        <v/>
      </c>
      <c r="AQ189" s="1" t="str">
        <f>IF(AR189="","",RANK(AR189,$AR$21:$AR$600,1))</f>
        <v/>
      </c>
      <c r="AR189" s="76" t="str">
        <f>IF(W189="","",C189)</f>
        <v/>
      </c>
      <c r="BH189" s="76" t="str">
        <f t="shared" ref="BH189" si="241">IF(C189="","",G191)</f>
        <v/>
      </c>
      <c r="BI189" s="76" t="str">
        <f t="shared" ref="BI189" si="242">RIGHT(C189,3)</f>
        <v/>
      </c>
      <c r="BJ189" s="76" t="str">
        <f t="shared" ref="BJ189" si="243">IF(C189="","",RIGHT("00"&amp;BI189,3))</f>
        <v/>
      </c>
      <c r="BK189" s="76" t="str">
        <f t="shared" ref="BK189" si="244">CONCATENATE(BH189,BJ189)</f>
        <v/>
      </c>
    </row>
    <row r="190" spans="2:63" ht="18.75" customHeight="1">
      <c r="B190" s="125"/>
      <c r="C190" s="165"/>
      <c r="D190" s="170"/>
      <c r="E190" s="175"/>
      <c r="F190" s="171"/>
      <c r="G190" s="213"/>
      <c r="H190" s="214"/>
      <c r="I190" s="215"/>
      <c r="J190" s="170"/>
      <c r="K190" s="171"/>
      <c r="L190" s="170"/>
      <c r="M190" s="175"/>
      <c r="N190" s="171"/>
      <c r="O190" s="48" t="s">
        <v>154</v>
      </c>
      <c r="P190" s="27"/>
      <c r="Q190" s="45"/>
      <c r="R190" s="48" t="str">
        <f t="shared" si="184"/>
        <v/>
      </c>
      <c r="S190" s="45"/>
      <c r="T190" s="48" t="str">
        <f t="shared" si="185"/>
        <v/>
      </c>
      <c r="U190" s="73"/>
      <c r="V190" s="306"/>
      <c r="W190" s="306"/>
      <c r="AD190" s="76" t="str">
        <f>IF($P190="","0",VLOOKUP($P190,登録データ!$U$4:$V$19,2,FALSE))</f>
        <v>0</v>
      </c>
      <c r="AE190" s="76" t="str">
        <f t="shared" si="186"/>
        <v>00</v>
      </c>
      <c r="AF190" s="76" t="str">
        <f t="shared" si="187"/>
        <v/>
      </c>
      <c r="AG190" s="76" t="str">
        <f t="shared" si="182"/>
        <v>000000</v>
      </c>
      <c r="AH190" s="76" t="str">
        <f t="shared" si="183"/>
        <v/>
      </c>
      <c r="AI190" s="76" t="str">
        <f t="shared" si="188"/>
        <v/>
      </c>
      <c r="AJ190" s="320"/>
      <c r="AK190" s="320"/>
      <c r="BH190" s="76"/>
      <c r="BI190" s="76"/>
      <c r="BJ190" s="76"/>
      <c r="BK190" s="76"/>
    </row>
    <row r="191" spans="2:63" ht="19.5" customHeight="1" thickBot="1">
      <c r="B191" s="210"/>
      <c r="C191" s="166"/>
      <c r="D191" s="172"/>
      <c r="E191" s="176"/>
      <c r="F191" s="173"/>
      <c r="G191" s="216"/>
      <c r="H191" s="217"/>
      <c r="I191" s="218"/>
      <c r="J191" s="172"/>
      <c r="K191" s="173"/>
      <c r="L191" s="172"/>
      <c r="M191" s="176"/>
      <c r="N191" s="173"/>
      <c r="O191" s="9" t="s">
        <v>188</v>
      </c>
      <c r="P191" s="114"/>
      <c r="Q191" s="30"/>
      <c r="R191" s="9" t="str">
        <f t="shared" si="184"/>
        <v/>
      </c>
      <c r="S191" s="30"/>
      <c r="T191" s="9" t="str">
        <f t="shared" si="185"/>
        <v/>
      </c>
      <c r="U191" s="82"/>
      <c r="V191" s="306"/>
      <c r="W191" s="306"/>
      <c r="AD191" s="76" t="str">
        <f>IF($P191="","0",VLOOKUP($P191,登録データ!$U$4:$V$19,2,FALSE))</f>
        <v>0</v>
      </c>
      <c r="AE191" s="76" t="str">
        <f t="shared" si="186"/>
        <v>00</v>
      </c>
      <c r="AF191" s="76" t="str">
        <f t="shared" si="187"/>
        <v/>
      </c>
      <c r="AG191" s="76" t="str">
        <f t="shared" si="182"/>
        <v>000000</v>
      </c>
      <c r="AH191" s="76" t="str">
        <f t="shared" si="183"/>
        <v/>
      </c>
      <c r="AI191" s="76" t="str">
        <f t="shared" si="188"/>
        <v/>
      </c>
      <c r="AJ191" s="320"/>
      <c r="AK191" s="320"/>
      <c r="BH191" s="76"/>
      <c r="BI191" s="76"/>
      <c r="BJ191" s="76"/>
      <c r="BK191" s="76"/>
    </row>
    <row r="192" spans="2:63" ht="19.5" customHeight="1" thickTop="1">
      <c r="B192" s="125">
        <v>58</v>
      </c>
      <c r="C192" s="164"/>
      <c r="D192" s="168"/>
      <c r="E192" s="174"/>
      <c r="F192" s="169"/>
      <c r="G192" s="168"/>
      <c r="H192" s="174"/>
      <c r="I192" s="169"/>
      <c r="J192" s="168"/>
      <c r="K192" s="169"/>
      <c r="L192" s="168"/>
      <c r="M192" s="174"/>
      <c r="N192" s="169"/>
      <c r="O192" s="48" t="s">
        <v>153</v>
      </c>
      <c r="P192" s="113"/>
      <c r="Q192" s="32"/>
      <c r="R192" s="17" t="str">
        <f t="shared" si="184"/>
        <v/>
      </c>
      <c r="S192" s="32"/>
      <c r="T192" s="17" t="str">
        <f t="shared" si="185"/>
        <v/>
      </c>
      <c r="U192" s="102"/>
      <c r="V192" s="305"/>
      <c r="W192" s="305"/>
      <c r="AD192" s="76" t="str">
        <f>IF($P192="","0",VLOOKUP($P192,登録データ!$U$4:$V$19,2,FALSE))</f>
        <v>0</v>
      </c>
      <c r="AE192" s="76" t="str">
        <f t="shared" si="186"/>
        <v>00</v>
      </c>
      <c r="AF192" s="76" t="str">
        <f t="shared" si="187"/>
        <v/>
      </c>
      <c r="AG192" s="76" t="str">
        <f t="shared" si="182"/>
        <v>000000</v>
      </c>
      <c r="AH192" s="76" t="str">
        <f t="shared" si="183"/>
        <v/>
      </c>
      <c r="AI192" s="76" t="str">
        <f t="shared" si="188"/>
        <v/>
      </c>
      <c r="AJ192" s="320" t="str">
        <f>IF($C192="","",IF($C192="@",0,IF(COUNTIF($C$21:$C$620,$C192)=1,0,1)))</f>
        <v/>
      </c>
      <c r="AK192" s="320" t="str">
        <f>IF($L192="","",IF(OR($L192="東京都",$L192="北海道",$L192="大阪府",$L192="京都府",RIGHT($L192,1)="県"),0,1))</f>
        <v/>
      </c>
      <c r="AO192" s="76" t="str">
        <f>IF(AP192="","",RANK(AP192,$AP$21:$AP$600,1))</f>
        <v/>
      </c>
      <c r="AP192" s="76" t="str">
        <f>IF(V192="","",C192)</f>
        <v/>
      </c>
      <c r="AQ192" s="1" t="str">
        <f>IF(AR192="","",RANK(AR192,$AR$21:$AR$600,1))</f>
        <v/>
      </c>
      <c r="AR192" s="76" t="str">
        <f>IF(W192="","",C192)</f>
        <v/>
      </c>
      <c r="BH192" s="76" t="str">
        <f t="shared" ref="BH192" si="245">IF(C192="","",G194)</f>
        <v/>
      </c>
      <c r="BI192" s="76" t="str">
        <f t="shared" ref="BI192" si="246">RIGHT(C192,3)</f>
        <v/>
      </c>
      <c r="BJ192" s="76" t="str">
        <f t="shared" ref="BJ192" si="247">IF(C192="","",RIGHT("00"&amp;BI192,3))</f>
        <v/>
      </c>
      <c r="BK192" s="76" t="str">
        <f t="shared" ref="BK192" si="248">CONCATENATE(BH192,BJ192)</f>
        <v/>
      </c>
    </row>
    <row r="193" spans="2:63" ht="18.75" customHeight="1">
      <c r="B193" s="125"/>
      <c r="C193" s="165"/>
      <c r="D193" s="170"/>
      <c r="E193" s="175"/>
      <c r="F193" s="171"/>
      <c r="G193" s="213"/>
      <c r="H193" s="214"/>
      <c r="I193" s="215"/>
      <c r="J193" s="170"/>
      <c r="K193" s="171"/>
      <c r="L193" s="170"/>
      <c r="M193" s="175"/>
      <c r="N193" s="171"/>
      <c r="O193" s="48" t="s">
        <v>154</v>
      </c>
      <c r="P193" s="27"/>
      <c r="Q193" s="45"/>
      <c r="R193" s="48" t="str">
        <f t="shared" si="184"/>
        <v/>
      </c>
      <c r="S193" s="45"/>
      <c r="T193" s="48" t="str">
        <f t="shared" si="185"/>
        <v/>
      </c>
      <c r="U193" s="73"/>
      <c r="V193" s="306"/>
      <c r="W193" s="306"/>
      <c r="AD193" s="76" t="str">
        <f>IF($P193="","0",VLOOKUP($P193,登録データ!$U$4:$V$19,2,FALSE))</f>
        <v>0</v>
      </c>
      <c r="AE193" s="76" t="str">
        <f t="shared" si="186"/>
        <v>00</v>
      </c>
      <c r="AF193" s="76" t="str">
        <f t="shared" si="187"/>
        <v/>
      </c>
      <c r="AG193" s="76" t="str">
        <f t="shared" si="182"/>
        <v>000000</v>
      </c>
      <c r="AH193" s="76" t="str">
        <f t="shared" si="183"/>
        <v/>
      </c>
      <c r="AI193" s="76" t="str">
        <f t="shared" si="188"/>
        <v/>
      </c>
      <c r="AJ193" s="320"/>
      <c r="AK193" s="320"/>
      <c r="BH193" s="76"/>
      <c r="BI193" s="76"/>
      <c r="BJ193" s="76"/>
      <c r="BK193" s="76"/>
    </row>
    <row r="194" spans="2:63" ht="19.5" customHeight="1" thickBot="1">
      <c r="B194" s="210"/>
      <c r="C194" s="166"/>
      <c r="D194" s="172"/>
      <c r="E194" s="176"/>
      <c r="F194" s="173"/>
      <c r="G194" s="216"/>
      <c r="H194" s="217"/>
      <c r="I194" s="218"/>
      <c r="J194" s="172"/>
      <c r="K194" s="173"/>
      <c r="L194" s="172"/>
      <c r="M194" s="176"/>
      <c r="N194" s="173"/>
      <c r="O194" s="9" t="s">
        <v>188</v>
      </c>
      <c r="P194" s="114"/>
      <c r="Q194" s="30"/>
      <c r="R194" s="9" t="str">
        <f t="shared" si="184"/>
        <v/>
      </c>
      <c r="S194" s="30"/>
      <c r="T194" s="9" t="str">
        <f t="shared" si="185"/>
        <v/>
      </c>
      <c r="U194" s="82"/>
      <c r="V194" s="306"/>
      <c r="W194" s="306"/>
      <c r="AD194" s="76" t="str">
        <f>IF($P194="","0",VLOOKUP($P194,登録データ!$U$4:$V$19,2,FALSE))</f>
        <v>0</v>
      </c>
      <c r="AE194" s="76" t="str">
        <f t="shared" si="186"/>
        <v>00</v>
      </c>
      <c r="AF194" s="76" t="str">
        <f t="shared" si="187"/>
        <v/>
      </c>
      <c r="AG194" s="76" t="str">
        <f t="shared" si="182"/>
        <v>000000</v>
      </c>
      <c r="AH194" s="76" t="str">
        <f t="shared" si="183"/>
        <v/>
      </c>
      <c r="AI194" s="76" t="str">
        <f t="shared" si="188"/>
        <v/>
      </c>
      <c r="AJ194" s="320"/>
      <c r="AK194" s="320"/>
      <c r="BH194" s="76"/>
      <c r="BI194" s="76"/>
      <c r="BJ194" s="76"/>
      <c r="BK194" s="76"/>
    </row>
    <row r="195" spans="2:63" ht="19.5" customHeight="1" thickTop="1">
      <c r="B195" s="125">
        <v>59</v>
      </c>
      <c r="C195" s="164"/>
      <c r="D195" s="168"/>
      <c r="E195" s="174"/>
      <c r="F195" s="169"/>
      <c r="G195" s="168"/>
      <c r="H195" s="174"/>
      <c r="I195" s="169"/>
      <c r="J195" s="168"/>
      <c r="K195" s="169"/>
      <c r="L195" s="168"/>
      <c r="M195" s="174"/>
      <c r="N195" s="169"/>
      <c r="O195" s="48" t="s">
        <v>153</v>
      </c>
      <c r="P195" s="113"/>
      <c r="Q195" s="32"/>
      <c r="R195" s="17" t="str">
        <f t="shared" si="184"/>
        <v/>
      </c>
      <c r="S195" s="32"/>
      <c r="T195" s="17" t="str">
        <f t="shared" si="185"/>
        <v/>
      </c>
      <c r="U195" s="102"/>
      <c r="V195" s="305"/>
      <c r="W195" s="305"/>
      <c r="AD195" s="76" t="str">
        <f>IF($P195="","0",VLOOKUP($P195,登録データ!$U$4:$V$19,2,FALSE))</f>
        <v>0</v>
      </c>
      <c r="AE195" s="76" t="str">
        <f t="shared" si="186"/>
        <v>00</v>
      </c>
      <c r="AF195" s="76" t="str">
        <f t="shared" si="187"/>
        <v/>
      </c>
      <c r="AG195" s="76" t="str">
        <f t="shared" si="182"/>
        <v>000000</v>
      </c>
      <c r="AH195" s="76" t="str">
        <f t="shared" si="183"/>
        <v/>
      </c>
      <c r="AI195" s="76" t="str">
        <f t="shared" si="188"/>
        <v/>
      </c>
      <c r="AJ195" s="320" t="str">
        <f>IF($C195="","",IF($C195="@",0,IF(COUNTIF($C$21:$C$620,$C195)=1,0,1)))</f>
        <v/>
      </c>
      <c r="AK195" s="320" t="str">
        <f>IF($L195="","",IF(OR($L195="東京都",$L195="北海道",$L195="大阪府",$L195="京都府",RIGHT($L195,1)="県"),0,1))</f>
        <v/>
      </c>
      <c r="AO195" s="76" t="str">
        <f>IF(AP195="","",RANK(AP195,$AP$21:$AP$600,1))</f>
        <v/>
      </c>
      <c r="AP195" s="76" t="str">
        <f>IF(V195="","",C195)</f>
        <v/>
      </c>
      <c r="AQ195" s="1" t="str">
        <f>IF(AR195="","",RANK(AR195,$AR$21:$AR$600,1))</f>
        <v/>
      </c>
      <c r="AR195" s="76" t="str">
        <f>IF(W195="","",C195)</f>
        <v/>
      </c>
      <c r="BH195" s="76" t="str">
        <f t="shared" ref="BH195" si="249">IF(C195="","",G197)</f>
        <v/>
      </c>
      <c r="BI195" s="76" t="str">
        <f t="shared" ref="BI195" si="250">RIGHT(C195,3)</f>
        <v/>
      </c>
      <c r="BJ195" s="76" t="str">
        <f t="shared" ref="BJ195" si="251">IF(C195="","",RIGHT("00"&amp;BI195,3))</f>
        <v/>
      </c>
      <c r="BK195" s="76" t="str">
        <f t="shared" ref="BK195" si="252">CONCATENATE(BH195,BJ195)</f>
        <v/>
      </c>
    </row>
    <row r="196" spans="2:63" ht="18.75" customHeight="1">
      <c r="B196" s="125"/>
      <c r="C196" s="165"/>
      <c r="D196" s="170"/>
      <c r="E196" s="175"/>
      <c r="F196" s="171"/>
      <c r="G196" s="213"/>
      <c r="H196" s="214"/>
      <c r="I196" s="215"/>
      <c r="J196" s="170"/>
      <c r="K196" s="171"/>
      <c r="L196" s="170"/>
      <c r="M196" s="175"/>
      <c r="N196" s="171"/>
      <c r="O196" s="48" t="s">
        <v>154</v>
      </c>
      <c r="P196" s="27"/>
      <c r="Q196" s="45"/>
      <c r="R196" s="48" t="str">
        <f t="shared" si="184"/>
        <v/>
      </c>
      <c r="S196" s="45"/>
      <c r="T196" s="48" t="str">
        <f t="shared" si="185"/>
        <v/>
      </c>
      <c r="U196" s="73"/>
      <c r="V196" s="306"/>
      <c r="W196" s="306"/>
      <c r="AD196" s="76" t="str">
        <f>IF($P196="","0",VLOOKUP($P196,登録データ!$U$4:$V$19,2,FALSE))</f>
        <v>0</v>
      </c>
      <c r="AE196" s="76" t="str">
        <f t="shared" si="186"/>
        <v>00</v>
      </c>
      <c r="AF196" s="76" t="str">
        <f t="shared" si="187"/>
        <v/>
      </c>
      <c r="AG196" s="76" t="str">
        <f t="shared" si="182"/>
        <v>000000</v>
      </c>
      <c r="AH196" s="76" t="str">
        <f t="shared" si="183"/>
        <v/>
      </c>
      <c r="AI196" s="76" t="str">
        <f t="shared" si="188"/>
        <v/>
      </c>
      <c r="AJ196" s="320"/>
      <c r="AK196" s="320"/>
      <c r="BH196" s="76"/>
      <c r="BI196" s="76"/>
      <c r="BJ196" s="76"/>
      <c r="BK196" s="76"/>
    </row>
    <row r="197" spans="2:63" ht="19.5" customHeight="1" thickBot="1">
      <c r="B197" s="210"/>
      <c r="C197" s="166"/>
      <c r="D197" s="172"/>
      <c r="E197" s="176"/>
      <c r="F197" s="173"/>
      <c r="G197" s="216"/>
      <c r="H197" s="217"/>
      <c r="I197" s="218"/>
      <c r="J197" s="172"/>
      <c r="K197" s="173"/>
      <c r="L197" s="172"/>
      <c r="M197" s="176"/>
      <c r="N197" s="173"/>
      <c r="O197" s="9" t="s">
        <v>188</v>
      </c>
      <c r="P197" s="114"/>
      <c r="Q197" s="30"/>
      <c r="R197" s="9" t="str">
        <f t="shared" si="184"/>
        <v/>
      </c>
      <c r="S197" s="30"/>
      <c r="T197" s="9" t="str">
        <f t="shared" si="185"/>
        <v/>
      </c>
      <c r="U197" s="82"/>
      <c r="V197" s="306"/>
      <c r="W197" s="306"/>
      <c r="AD197" s="76" t="str">
        <f>IF($P197="","0",VLOOKUP($P197,登録データ!$U$4:$V$19,2,FALSE))</f>
        <v>0</v>
      </c>
      <c r="AE197" s="76" t="str">
        <f t="shared" si="186"/>
        <v>00</v>
      </c>
      <c r="AF197" s="76" t="str">
        <f t="shared" si="187"/>
        <v/>
      </c>
      <c r="AG197" s="76" t="str">
        <f t="shared" si="182"/>
        <v>000000</v>
      </c>
      <c r="AH197" s="76" t="str">
        <f t="shared" si="183"/>
        <v/>
      </c>
      <c r="AI197" s="76" t="str">
        <f t="shared" si="188"/>
        <v/>
      </c>
      <c r="AJ197" s="320"/>
      <c r="AK197" s="320"/>
      <c r="BH197" s="76"/>
      <c r="BI197" s="76"/>
      <c r="BJ197" s="76"/>
      <c r="BK197" s="76"/>
    </row>
    <row r="198" spans="2:63" ht="19.5" customHeight="1" thickTop="1">
      <c r="B198" s="125">
        <v>60</v>
      </c>
      <c r="C198" s="164"/>
      <c r="D198" s="168"/>
      <c r="E198" s="174"/>
      <c r="F198" s="169"/>
      <c r="G198" s="168"/>
      <c r="H198" s="174"/>
      <c r="I198" s="169"/>
      <c r="J198" s="168"/>
      <c r="K198" s="169"/>
      <c r="L198" s="168"/>
      <c r="M198" s="174"/>
      <c r="N198" s="169"/>
      <c r="O198" s="48" t="s">
        <v>153</v>
      </c>
      <c r="P198" s="113"/>
      <c r="Q198" s="32"/>
      <c r="R198" s="17" t="str">
        <f t="shared" si="184"/>
        <v/>
      </c>
      <c r="S198" s="32"/>
      <c r="T198" s="17" t="str">
        <f t="shared" si="185"/>
        <v/>
      </c>
      <c r="U198" s="102"/>
      <c r="V198" s="305"/>
      <c r="W198" s="305"/>
      <c r="AD198" s="76" t="str">
        <f>IF($P198="","0",VLOOKUP($P198,登録データ!$U$4:$V$19,2,FALSE))</f>
        <v>0</v>
      </c>
      <c r="AE198" s="76" t="str">
        <f t="shared" si="186"/>
        <v>00</v>
      </c>
      <c r="AF198" s="76" t="str">
        <f t="shared" si="187"/>
        <v/>
      </c>
      <c r="AG198" s="76" t="str">
        <f t="shared" si="182"/>
        <v>000000</v>
      </c>
      <c r="AH198" s="76" t="str">
        <f t="shared" si="183"/>
        <v/>
      </c>
      <c r="AI198" s="76" t="str">
        <f t="shared" si="188"/>
        <v/>
      </c>
      <c r="AJ198" s="320" t="str">
        <f>IF($C198="","",IF($C198="@",0,IF(COUNTIF($C$21:$C$620,$C198)=1,0,1)))</f>
        <v/>
      </c>
      <c r="AK198" s="320" t="str">
        <f>IF($L198="","",IF(OR($L198="東京都",$L198="北海道",$L198="大阪府",$L198="京都府",RIGHT($L198,1)="県"),0,1))</f>
        <v/>
      </c>
      <c r="AO198" s="76" t="str">
        <f>IF(AP198="","",RANK(AP198,$AP$21:$AP$600,1))</f>
        <v/>
      </c>
      <c r="AP198" s="76" t="str">
        <f>IF(V198="","",C198)</f>
        <v/>
      </c>
      <c r="AQ198" s="1" t="str">
        <f>IF(AR198="","",RANK(AR198,$AR$21:$AR$600,1))</f>
        <v/>
      </c>
      <c r="AR198" s="76" t="str">
        <f>IF(W198="","",C198)</f>
        <v/>
      </c>
      <c r="BH198" s="76" t="str">
        <f t="shared" ref="BH198" si="253">IF(C198="","",G200)</f>
        <v/>
      </c>
      <c r="BI198" s="76" t="str">
        <f t="shared" ref="BI198" si="254">RIGHT(C198,3)</f>
        <v/>
      </c>
      <c r="BJ198" s="76" t="str">
        <f t="shared" ref="BJ198" si="255">IF(C198="","",RIGHT("00"&amp;BI198,3))</f>
        <v/>
      </c>
      <c r="BK198" s="76" t="str">
        <f t="shared" ref="BK198" si="256">CONCATENATE(BH198,BJ198)</f>
        <v/>
      </c>
    </row>
    <row r="199" spans="2:63" ht="18.75" customHeight="1">
      <c r="B199" s="125"/>
      <c r="C199" s="165"/>
      <c r="D199" s="170"/>
      <c r="E199" s="175"/>
      <c r="F199" s="171"/>
      <c r="G199" s="213"/>
      <c r="H199" s="214"/>
      <c r="I199" s="215"/>
      <c r="J199" s="170"/>
      <c r="K199" s="171"/>
      <c r="L199" s="170"/>
      <c r="M199" s="175"/>
      <c r="N199" s="171"/>
      <c r="O199" s="48" t="s">
        <v>154</v>
      </c>
      <c r="P199" s="27"/>
      <c r="Q199" s="45"/>
      <c r="R199" s="48" t="str">
        <f t="shared" si="184"/>
        <v/>
      </c>
      <c r="S199" s="45"/>
      <c r="T199" s="48" t="str">
        <f t="shared" si="185"/>
        <v/>
      </c>
      <c r="U199" s="73"/>
      <c r="V199" s="306"/>
      <c r="W199" s="306"/>
      <c r="AD199" s="76" t="str">
        <f>IF($P199="","0",VLOOKUP($P199,登録データ!$U$4:$V$19,2,FALSE))</f>
        <v>0</v>
      </c>
      <c r="AE199" s="76" t="str">
        <f t="shared" si="186"/>
        <v>00</v>
      </c>
      <c r="AF199" s="76" t="str">
        <f t="shared" si="187"/>
        <v/>
      </c>
      <c r="AG199" s="76" t="str">
        <f t="shared" si="182"/>
        <v>000000</v>
      </c>
      <c r="AH199" s="76" t="str">
        <f t="shared" si="183"/>
        <v/>
      </c>
      <c r="AI199" s="76" t="str">
        <f t="shared" si="188"/>
        <v/>
      </c>
      <c r="AJ199" s="320"/>
      <c r="AK199" s="320"/>
      <c r="BH199" s="76"/>
      <c r="BI199" s="76"/>
      <c r="BJ199" s="76"/>
      <c r="BK199" s="76"/>
    </row>
    <row r="200" spans="2:63" ht="19.5" customHeight="1" thickBot="1">
      <c r="B200" s="210"/>
      <c r="C200" s="166"/>
      <c r="D200" s="172"/>
      <c r="E200" s="176"/>
      <c r="F200" s="173"/>
      <c r="G200" s="216"/>
      <c r="H200" s="217"/>
      <c r="I200" s="218"/>
      <c r="J200" s="172"/>
      <c r="K200" s="173"/>
      <c r="L200" s="172"/>
      <c r="M200" s="176"/>
      <c r="N200" s="173"/>
      <c r="O200" s="9" t="s">
        <v>188</v>
      </c>
      <c r="P200" s="114"/>
      <c r="Q200" s="30"/>
      <c r="R200" s="9" t="str">
        <f t="shared" si="184"/>
        <v/>
      </c>
      <c r="S200" s="30"/>
      <c r="T200" s="9" t="str">
        <f t="shared" si="185"/>
        <v/>
      </c>
      <c r="U200" s="82"/>
      <c r="V200" s="306"/>
      <c r="W200" s="306"/>
      <c r="AD200" s="76" t="str">
        <f>IF($P200="","0",VLOOKUP($P200,登録データ!$U$4:$V$19,2,FALSE))</f>
        <v>0</v>
      </c>
      <c r="AE200" s="76" t="str">
        <f t="shared" si="186"/>
        <v>00</v>
      </c>
      <c r="AF200" s="76" t="str">
        <f t="shared" si="187"/>
        <v/>
      </c>
      <c r="AG200" s="76" t="str">
        <f t="shared" si="182"/>
        <v>000000</v>
      </c>
      <c r="AH200" s="76" t="str">
        <f t="shared" si="183"/>
        <v/>
      </c>
      <c r="AI200" s="76" t="str">
        <f t="shared" si="188"/>
        <v/>
      </c>
      <c r="AJ200" s="320"/>
      <c r="AK200" s="320"/>
      <c r="BH200" s="76"/>
      <c r="BI200" s="76"/>
      <c r="BJ200" s="76"/>
      <c r="BK200" s="76"/>
    </row>
    <row r="201" spans="2:63" ht="19.5" customHeight="1" thickTop="1">
      <c r="B201" s="125">
        <v>61</v>
      </c>
      <c r="C201" s="164"/>
      <c r="D201" s="168"/>
      <c r="E201" s="174"/>
      <c r="F201" s="169"/>
      <c r="G201" s="168"/>
      <c r="H201" s="174"/>
      <c r="I201" s="169"/>
      <c r="J201" s="168"/>
      <c r="K201" s="169"/>
      <c r="L201" s="168"/>
      <c r="M201" s="174"/>
      <c r="N201" s="169"/>
      <c r="O201" s="48" t="s">
        <v>153</v>
      </c>
      <c r="P201" s="113"/>
      <c r="Q201" s="32"/>
      <c r="R201" s="17" t="str">
        <f t="shared" si="184"/>
        <v/>
      </c>
      <c r="S201" s="32"/>
      <c r="T201" s="17" t="str">
        <f t="shared" si="185"/>
        <v/>
      </c>
      <c r="U201" s="102"/>
      <c r="V201" s="305"/>
      <c r="W201" s="305"/>
      <c r="AD201" s="76" t="str">
        <f>IF($P201="","0",VLOOKUP($P201,登録データ!$U$4:$V$19,2,FALSE))</f>
        <v>0</v>
      </c>
      <c r="AE201" s="76" t="str">
        <f t="shared" si="186"/>
        <v>00</v>
      </c>
      <c r="AF201" s="76" t="str">
        <f t="shared" si="187"/>
        <v/>
      </c>
      <c r="AG201" s="76" t="str">
        <f t="shared" si="182"/>
        <v>000000</v>
      </c>
      <c r="AH201" s="76" t="str">
        <f t="shared" si="183"/>
        <v/>
      </c>
      <c r="AI201" s="76" t="str">
        <f t="shared" si="188"/>
        <v/>
      </c>
      <c r="AJ201" s="320" t="str">
        <f>IF($C201="","",IF($C201="@",0,IF(COUNTIF($C$21:$C$620,$C201)=1,0,1)))</f>
        <v/>
      </c>
      <c r="AK201" s="320" t="str">
        <f>IF($L201="","",IF(OR($L201="東京都",$L201="北海道",$L201="大阪府",$L201="京都府",RIGHT($L201,1)="県"),0,1))</f>
        <v/>
      </c>
      <c r="AO201" s="76" t="str">
        <f>IF(AP201="","",RANK(AP201,$AP$21:$AP$600,1))</f>
        <v/>
      </c>
      <c r="AP201" s="76" t="str">
        <f>IF(V201="","",C201)</f>
        <v/>
      </c>
      <c r="AQ201" s="1" t="str">
        <f>IF(AR201="","",RANK(AR201,$AR$21:$AR$600,1))</f>
        <v/>
      </c>
      <c r="AR201" s="76" t="str">
        <f>IF(W201="","",C201)</f>
        <v/>
      </c>
      <c r="BH201" s="76" t="str">
        <f t="shared" ref="BH201" si="257">IF(C201="","",G203)</f>
        <v/>
      </c>
      <c r="BI201" s="76" t="str">
        <f t="shared" ref="BI201" si="258">RIGHT(C201,3)</f>
        <v/>
      </c>
      <c r="BJ201" s="76" t="str">
        <f t="shared" ref="BJ201" si="259">IF(C201="","",RIGHT("00"&amp;BI201,3))</f>
        <v/>
      </c>
      <c r="BK201" s="76" t="str">
        <f t="shared" ref="BK201" si="260">CONCATENATE(BH201,BJ201)</f>
        <v/>
      </c>
    </row>
    <row r="202" spans="2:63" ht="18.75" customHeight="1">
      <c r="B202" s="125"/>
      <c r="C202" s="165"/>
      <c r="D202" s="170"/>
      <c r="E202" s="175"/>
      <c r="F202" s="171"/>
      <c r="G202" s="213"/>
      <c r="H202" s="214"/>
      <c r="I202" s="215"/>
      <c r="J202" s="170"/>
      <c r="K202" s="171"/>
      <c r="L202" s="170"/>
      <c r="M202" s="175"/>
      <c r="N202" s="171"/>
      <c r="O202" s="48" t="s">
        <v>154</v>
      </c>
      <c r="P202" s="27"/>
      <c r="Q202" s="45"/>
      <c r="R202" s="48" t="str">
        <f t="shared" si="184"/>
        <v/>
      </c>
      <c r="S202" s="45"/>
      <c r="T202" s="48" t="str">
        <f t="shared" si="185"/>
        <v/>
      </c>
      <c r="U202" s="73"/>
      <c r="V202" s="306"/>
      <c r="W202" s="306"/>
      <c r="AD202" s="76" t="str">
        <f>IF($P202="","0",VLOOKUP($P202,登録データ!$U$4:$V$19,2,FALSE))</f>
        <v>0</v>
      </c>
      <c r="AE202" s="76" t="str">
        <f t="shared" si="186"/>
        <v>00</v>
      </c>
      <c r="AF202" s="76" t="str">
        <f t="shared" si="187"/>
        <v/>
      </c>
      <c r="AG202" s="76" t="str">
        <f t="shared" si="182"/>
        <v>000000</v>
      </c>
      <c r="AH202" s="76" t="str">
        <f t="shared" si="183"/>
        <v/>
      </c>
      <c r="AI202" s="76" t="str">
        <f t="shared" si="188"/>
        <v/>
      </c>
      <c r="AJ202" s="320"/>
      <c r="AK202" s="320"/>
      <c r="BH202" s="76"/>
      <c r="BI202" s="76"/>
      <c r="BJ202" s="76"/>
      <c r="BK202" s="76"/>
    </row>
    <row r="203" spans="2:63" ht="19.5" customHeight="1" thickBot="1">
      <c r="B203" s="210"/>
      <c r="C203" s="166"/>
      <c r="D203" s="172"/>
      <c r="E203" s="176"/>
      <c r="F203" s="173"/>
      <c r="G203" s="216"/>
      <c r="H203" s="217"/>
      <c r="I203" s="218"/>
      <c r="J203" s="172"/>
      <c r="K203" s="173"/>
      <c r="L203" s="172"/>
      <c r="M203" s="176"/>
      <c r="N203" s="173"/>
      <c r="O203" s="9" t="s">
        <v>188</v>
      </c>
      <c r="P203" s="114"/>
      <c r="Q203" s="30"/>
      <c r="R203" s="9" t="str">
        <f t="shared" si="184"/>
        <v/>
      </c>
      <c r="S203" s="30"/>
      <c r="T203" s="9" t="str">
        <f t="shared" si="185"/>
        <v/>
      </c>
      <c r="U203" s="82"/>
      <c r="V203" s="306"/>
      <c r="W203" s="306"/>
      <c r="AD203" s="76" t="str">
        <f>IF($P203="","0",VLOOKUP($P203,登録データ!$U$4:$V$19,2,FALSE))</f>
        <v>0</v>
      </c>
      <c r="AE203" s="76" t="str">
        <f t="shared" si="186"/>
        <v>00</v>
      </c>
      <c r="AF203" s="76" t="str">
        <f t="shared" si="187"/>
        <v/>
      </c>
      <c r="AG203" s="76" t="str">
        <f t="shared" si="182"/>
        <v>000000</v>
      </c>
      <c r="AH203" s="76" t="str">
        <f t="shared" si="183"/>
        <v/>
      </c>
      <c r="AI203" s="76" t="str">
        <f t="shared" si="188"/>
        <v/>
      </c>
      <c r="AJ203" s="320"/>
      <c r="AK203" s="320"/>
      <c r="BH203" s="76"/>
      <c r="BI203" s="76"/>
      <c r="BJ203" s="76"/>
      <c r="BK203" s="76"/>
    </row>
    <row r="204" spans="2:63" ht="19.5" customHeight="1" thickTop="1">
      <c r="B204" s="125">
        <v>62</v>
      </c>
      <c r="C204" s="164"/>
      <c r="D204" s="168"/>
      <c r="E204" s="174"/>
      <c r="F204" s="169"/>
      <c r="G204" s="168"/>
      <c r="H204" s="174"/>
      <c r="I204" s="169"/>
      <c r="J204" s="168"/>
      <c r="K204" s="169"/>
      <c r="L204" s="168"/>
      <c r="M204" s="174"/>
      <c r="N204" s="169"/>
      <c r="O204" s="48" t="s">
        <v>153</v>
      </c>
      <c r="P204" s="113"/>
      <c r="Q204" s="32"/>
      <c r="R204" s="17" t="str">
        <f t="shared" si="184"/>
        <v/>
      </c>
      <c r="S204" s="32"/>
      <c r="T204" s="17" t="str">
        <f t="shared" si="185"/>
        <v/>
      </c>
      <c r="U204" s="102"/>
      <c r="V204" s="305"/>
      <c r="W204" s="305"/>
      <c r="AD204" s="76" t="str">
        <f>IF($P204="","0",VLOOKUP($P204,登録データ!$U$4:$V$19,2,FALSE))</f>
        <v>0</v>
      </c>
      <c r="AE204" s="76" t="str">
        <f t="shared" si="186"/>
        <v>00</v>
      </c>
      <c r="AF204" s="76" t="str">
        <f t="shared" si="187"/>
        <v/>
      </c>
      <c r="AG204" s="76" t="str">
        <f t="shared" si="182"/>
        <v>000000</v>
      </c>
      <c r="AH204" s="76" t="str">
        <f t="shared" si="183"/>
        <v/>
      </c>
      <c r="AI204" s="76" t="str">
        <f t="shared" si="188"/>
        <v/>
      </c>
      <c r="AJ204" s="320" t="str">
        <f>IF($C204="","",IF($C204="@",0,IF(COUNTIF($C$21:$C$620,$C204)=1,0,1)))</f>
        <v/>
      </c>
      <c r="AK204" s="320" t="str">
        <f>IF($L204="","",IF(OR($L204="東京都",$L204="北海道",$L204="大阪府",$L204="京都府",RIGHT($L204,1)="県"),0,1))</f>
        <v/>
      </c>
      <c r="AO204" s="76" t="str">
        <f>IF(AP204="","",RANK(AP204,$AP$21:$AP$600,1))</f>
        <v/>
      </c>
      <c r="AP204" s="76" t="str">
        <f>IF(V204="","",C204)</f>
        <v/>
      </c>
      <c r="AQ204" s="1" t="str">
        <f>IF(AR204="","",RANK(AR204,$AR$21:$AR$600,1))</f>
        <v/>
      </c>
      <c r="AR204" s="76" t="str">
        <f>IF(W204="","",C204)</f>
        <v/>
      </c>
      <c r="BH204" s="76" t="str">
        <f t="shared" ref="BH204" si="261">IF(C204="","",G206)</f>
        <v/>
      </c>
      <c r="BI204" s="76" t="str">
        <f t="shared" ref="BI204" si="262">RIGHT(C204,3)</f>
        <v/>
      </c>
      <c r="BJ204" s="76" t="str">
        <f t="shared" ref="BJ204" si="263">IF(C204="","",RIGHT("00"&amp;BI204,3))</f>
        <v/>
      </c>
      <c r="BK204" s="76" t="str">
        <f t="shared" ref="BK204" si="264">CONCATENATE(BH204,BJ204)</f>
        <v/>
      </c>
    </row>
    <row r="205" spans="2:63" ht="18.75" customHeight="1">
      <c r="B205" s="125"/>
      <c r="C205" s="165"/>
      <c r="D205" s="170"/>
      <c r="E205" s="175"/>
      <c r="F205" s="171"/>
      <c r="G205" s="213"/>
      <c r="H205" s="214"/>
      <c r="I205" s="215"/>
      <c r="J205" s="170"/>
      <c r="K205" s="171"/>
      <c r="L205" s="170"/>
      <c r="M205" s="175"/>
      <c r="N205" s="171"/>
      <c r="O205" s="48" t="s">
        <v>154</v>
      </c>
      <c r="P205" s="27"/>
      <c r="Q205" s="45"/>
      <c r="R205" s="48" t="str">
        <f t="shared" si="184"/>
        <v/>
      </c>
      <c r="S205" s="45"/>
      <c r="T205" s="48" t="str">
        <f t="shared" si="185"/>
        <v/>
      </c>
      <c r="U205" s="73"/>
      <c r="V205" s="306"/>
      <c r="W205" s="306"/>
      <c r="AD205" s="76" t="str">
        <f>IF($P205="","0",VLOOKUP($P205,登録データ!$U$4:$V$19,2,FALSE))</f>
        <v>0</v>
      </c>
      <c r="AE205" s="76" t="str">
        <f t="shared" si="186"/>
        <v>00</v>
      </c>
      <c r="AF205" s="76" t="str">
        <f t="shared" si="187"/>
        <v/>
      </c>
      <c r="AG205" s="76" t="str">
        <f t="shared" si="182"/>
        <v>000000</v>
      </c>
      <c r="AH205" s="76" t="str">
        <f t="shared" si="183"/>
        <v/>
      </c>
      <c r="AI205" s="76" t="str">
        <f t="shared" si="188"/>
        <v/>
      </c>
      <c r="AJ205" s="320"/>
      <c r="AK205" s="320"/>
      <c r="BH205" s="76"/>
      <c r="BI205" s="76"/>
      <c r="BJ205" s="76"/>
      <c r="BK205" s="76"/>
    </row>
    <row r="206" spans="2:63" ht="19.5" customHeight="1" thickBot="1">
      <c r="B206" s="210"/>
      <c r="C206" s="166"/>
      <c r="D206" s="172"/>
      <c r="E206" s="176"/>
      <c r="F206" s="173"/>
      <c r="G206" s="216"/>
      <c r="H206" s="217"/>
      <c r="I206" s="218"/>
      <c r="J206" s="172"/>
      <c r="K206" s="173"/>
      <c r="L206" s="172"/>
      <c r="M206" s="176"/>
      <c r="N206" s="173"/>
      <c r="O206" s="9" t="s">
        <v>188</v>
      </c>
      <c r="P206" s="114"/>
      <c r="Q206" s="30"/>
      <c r="R206" s="9" t="str">
        <f t="shared" si="184"/>
        <v/>
      </c>
      <c r="S206" s="30"/>
      <c r="T206" s="9" t="str">
        <f t="shared" si="185"/>
        <v/>
      </c>
      <c r="U206" s="82"/>
      <c r="V206" s="306"/>
      <c r="W206" s="306"/>
      <c r="AD206" s="76" t="str">
        <f>IF($P206="","0",VLOOKUP($P206,登録データ!$U$4:$V$19,2,FALSE))</f>
        <v>0</v>
      </c>
      <c r="AE206" s="76" t="str">
        <f t="shared" si="186"/>
        <v>00</v>
      </c>
      <c r="AF206" s="76" t="str">
        <f t="shared" si="187"/>
        <v/>
      </c>
      <c r="AG206" s="76" t="str">
        <f t="shared" si="182"/>
        <v>000000</v>
      </c>
      <c r="AH206" s="76" t="str">
        <f t="shared" si="183"/>
        <v/>
      </c>
      <c r="AI206" s="76" t="str">
        <f t="shared" si="188"/>
        <v/>
      </c>
      <c r="AJ206" s="320"/>
      <c r="AK206" s="320"/>
      <c r="BH206" s="76"/>
      <c r="BI206" s="76"/>
      <c r="BJ206" s="76"/>
      <c r="BK206" s="76"/>
    </row>
    <row r="207" spans="2:63" ht="19.5" customHeight="1" thickTop="1">
      <c r="B207" s="125">
        <v>63</v>
      </c>
      <c r="C207" s="164"/>
      <c r="D207" s="168"/>
      <c r="E207" s="174"/>
      <c r="F207" s="169"/>
      <c r="G207" s="168"/>
      <c r="H207" s="174"/>
      <c r="I207" s="169"/>
      <c r="J207" s="168"/>
      <c r="K207" s="169"/>
      <c r="L207" s="168"/>
      <c r="M207" s="174"/>
      <c r="N207" s="169"/>
      <c r="O207" s="48" t="s">
        <v>153</v>
      </c>
      <c r="P207" s="113"/>
      <c r="Q207" s="32"/>
      <c r="R207" s="17" t="str">
        <f t="shared" si="184"/>
        <v/>
      </c>
      <c r="S207" s="32"/>
      <c r="T207" s="17" t="str">
        <f t="shared" si="185"/>
        <v/>
      </c>
      <c r="U207" s="102"/>
      <c r="V207" s="305"/>
      <c r="W207" s="305"/>
      <c r="AD207" s="76" t="str">
        <f>IF($P207="","0",VLOOKUP($P207,登録データ!$U$4:$V$19,2,FALSE))</f>
        <v>0</v>
      </c>
      <c r="AE207" s="76" t="str">
        <f t="shared" si="186"/>
        <v>00</v>
      </c>
      <c r="AF207" s="76" t="str">
        <f t="shared" si="187"/>
        <v/>
      </c>
      <c r="AG207" s="76" t="str">
        <f t="shared" si="182"/>
        <v>000000</v>
      </c>
      <c r="AH207" s="76" t="str">
        <f t="shared" si="183"/>
        <v/>
      </c>
      <c r="AI207" s="76" t="str">
        <f t="shared" si="188"/>
        <v/>
      </c>
      <c r="AJ207" s="320" t="str">
        <f>IF($C207="","",IF($C207="@",0,IF(COUNTIF($C$21:$C$620,$C207)=1,0,1)))</f>
        <v/>
      </c>
      <c r="AK207" s="320" t="str">
        <f>IF($L207="","",IF(OR($L207="東京都",$L207="北海道",$L207="大阪府",$L207="京都府",RIGHT($L207,1)="県"),0,1))</f>
        <v/>
      </c>
      <c r="AO207" s="76" t="str">
        <f>IF(AP207="","",RANK(AP207,$AP$21:$AP$600,1))</f>
        <v/>
      </c>
      <c r="AP207" s="76" t="str">
        <f>IF(V207="","",C207)</f>
        <v/>
      </c>
      <c r="AQ207" s="1" t="str">
        <f>IF(AR207="","",RANK(AR207,$AR$21:$AR$600,1))</f>
        <v/>
      </c>
      <c r="AR207" s="76" t="str">
        <f>IF(W207="","",C207)</f>
        <v/>
      </c>
      <c r="BH207" s="76" t="str">
        <f t="shared" ref="BH207" si="265">IF(C207="","",G209)</f>
        <v/>
      </c>
      <c r="BI207" s="76" t="str">
        <f t="shared" ref="BI207" si="266">RIGHT(C207,3)</f>
        <v/>
      </c>
      <c r="BJ207" s="76" t="str">
        <f t="shared" ref="BJ207" si="267">IF(C207="","",RIGHT("00"&amp;BI207,3))</f>
        <v/>
      </c>
      <c r="BK207" s="76" t="str">
        <f t="shared" ref="BK207" si="268">CONCATENATE(BH207,BJ207)</f>
        <v/>
      </c>
    </row>
    <row r="208" spans="2:63" ht="18.75" customHeight="1">
      <c r="B208" s="125"/>
      <c r="C208" s="165"/>
      <c r="D208" s="170"/>
      <c r="E208" s="175"/>
      <c r="F208" s="171"/>
      <c r="G208" s="213"/>
      <c r="H208" s="214"/>
      <c r="I208" s="215"/>
      <c r="J208" s="170"/>
      <c r="K208" s="171"/>
      <c r="L208" s="170"/>
      <c r="M208" s="175"/>
      <c r="N208" s="171"/>
      <c r="O208" s="48" t="s">
        <v>154</v>
      </c>
      <c r="P208" s="27"/>
      <c r="Q208" s="45"/>
      <c r="R208" s="48" t="str">
        <f t="shared" si="184"/>
        <v/>
      </c>
      <c r="S208" s="45"/>
      <c r="T208" s="48" t="str">
        <f t="shared" si="185"/>
        <v/>
      </c>
      <c r="U208" s="73"/>
      <c r="V208" s="306"/>
      <c r="W208" s="306"/>
      <c r="AD208" s="76" t="str">
        <f>IF($P208="","0",VLOOKUP($P208,登録データ!$U$4:$V$19,2,FALSE))</f>
        <v>0</v>
      </c>
      <c r="AE208" s="76" t="str">
        <f t="shared" si="186"/>
        <v>00</v>
      </c>
      <c r="AF208" s="76" t="str">
        <f t="shared" si="187"/>
        <v/>
      </c>
      <c r="AG208" s="76" t="str">
        <f t="shared" si="182"/>
        <v>000000</v>
      </c>
      <c r="AH208" s="76" t="str">
        <f t="shared" si="183"/>
        <v/>
      </c>
      <c r="AI208" s="76" t="str">
        <f t="shared" si="188"/>
        <v/>
      </c>
      <c r="AJ208" s="320"/>
      <c r="AK208" s="320"/>
      <c r="BH208" s="76"/>
      <c r="BI208" s="76"/>
      <c r="BJ208" s="76"/>
      <c r="BK208" s="76"/>
    </row>
    <row r="209" spans="2:63" ht="19.5" customHeight="1" thickBot="1">
      <c r="B209" s="210"/>
      <c r="C209" s="166"/>
      <c r="D209" s="172"/>
      <c r="E209" s="176"/>
      <c r="F209" s="173"/>
      <c r="G209" s="216"/>
      <c r="H209" s="217"/>
      <c r="I209" s="218"/>
      <c r="J209" s="172"/>
      <c r="K209" s="173"/>
      <c r="L209" s="172"/>
      <c r="M209" s="176"/>
      <c r="N209" s="173"/>
      <c r="O209" s="9" t="s">
        <v>188</v>
      </c>
      <c r="P209" s="114"/>
      <c r="Q209" s="30"/>
      <c r="R209" s="9" t="str">
        <f t="shared" si="184"/>
        <v/>
      </c>
      <c r="S209" s="30"/>
      <c r="T209" s="9" t="str">
        <f t="shared" si="185"/>
        <v/>
      </c>
      <c r="U209" s="82"/>
      <c r="V209" s="306"/>
      <c r="W209" s="306"/>
      <c r="AD209" s="76" t="str">
        <f>IF($P209="","0",VLOOKUP($P209,登録データ!$U$4:$V$19,2,FALSE))</f>
        <v>0</v>
      </c>
      <c r="AE209" s="76" t="str">
        <f t="shared" si="186"/>
        <v>00</v>
      </c>
      <c r="AF209" s="76" t="str">
        <f t="shared" si="187"/>
        <v/>
      </c>
      <c r="AG209" s="76" t="str">
        <f t="shared" si="182"/>
        <v>000000</v>
      </c>
      <c r="AH209" s="76" t="str">
        <f t="shared" si="183"/>
        <v/>
      </c>
      <c r="AI209" s="76" t="str">
        <f t="shared" si="188"/>
        <v/>
      </c>
      <c r="AJ209" s="320"/>
      <c r="AK209" s="320"/>
      <c r="BH209" s="76"/>
      <c r="BI209" s="76"/>
      <c r="BJ209" s="76"/>
      <c r="BK209" s="76"/>
    </row>
    <row r="210" spans="2:63" ht="19.5" customHeight="1" thickTop="1">
      <c r="B210" s="125">
        <v>64</v>
      </c>
      <c r="C210" s="164"/>
      <c r="D210" s="168"/>
      <c r="E210" s="174"/>
      <c r="F210" s="169"/>
      <c r="G210" s="168"/>
      <c r="H210" s="174"/>
      <c r="I210" s="169"/>
      <c r="J210" s="168"/>
      <c r="K210" s="169"/>
      <c r="L210" s="168"/>
      <c r="M210" s="174"/>
      <c r="N210" s="169"/>
      <c r="O210" s="48" t="s">
        <v>153</v>
      </c>
      <c r="P210" s="113"/>
      <c r="Q210" s="32"/>
      <c r="R210" s="17" t="str">
        <f t="shared" si="184"/>
        <v/>
      </c>
      <c r="S210" s="32"/>
      <c r="T210" s="17" t="str">
        <f t="shared" si="185"/>
        <v/>
      </c>
      <c r="U210" s="102"/>
      <c r="V210" s="305"/>
      <c r="W210" s="305"/>
      <c r="AD210" s="76" t="str">
        <f>IF($P210="","0",VLOOKUP($P210,登録データ!$U$4:$V$19,2,FALSE))</f>
        <v>0</v>
      </c>
      <c r="AE210" s="76" t="str">
        <f t="shared" si="186"/>
        <v>00</v>
      </c>
      <c r="AF210" s="76" t="str">
        <f t="shared" si="187"/>
        <v/>
      </c>
      <c r="AG210" s="76" t="str">
        <f t="shared" si="182"/>
        <v>000000</v>
      </c>
      <c r="AH210" s="76" t="str">
        <f t="shared" si="183"/>
        <v/>
      </c>
      <c r="AI210" s="76" t="str">
        <f t="shared" si="188"/>
        <v/>
      </c>
      <c r="AJ210" s="320" t="str">
        <f>IF($C210="","",IF($C210="@",0,IF(COUNTIF($C$21:$C$620,$C210)=1,0,1)))</f>
        <v/>
      </c>
      <c r="AK210" s="320" t="str">
        <f>IF($L210="","",IF(OR($L210="東京都",$L210="北海道",$L210="大阪府",$L210="京都府",RIGHT($L210,1)="県"),0,1))</f>
        <v/>
      </c>
      <c r="AO210" s="76" t="str">
        <f>IF(AP210="","",RANK(AP210,$AP$21:$AP$600,1))</f>
        <v/>
      </c>
      <c r="AP210" s="76" t="str">
        <f>IF(V210="","",C210)</f>
        <v/>
      </c>
      <c r="AQ210" s="1" t="str">
        <f>IF(AR210="","",RANK(AR210,$AR$21:$AR$600,1))</f>
        <v/>
      </c>
      <c r="AR210" s="76" t="str">
        <f>IF(W210="","",C210)</f>
        <v/>
      </c>
      <c r="BH210" s="76" t="str">
        <f t="shared" ref="BH210" si="269">IF(C210="","",G212)</f>
        <v/>
      </c>
      <c r="BI210" s="76" t="str">
        <f t="shared" ref="BI210" si="270">RIGHT(C210,3)</f>
        <v/>
      </c>
      <c r="BJ210" s="76" t="str">
        <f t="shared" ref="BJ210" si="271">IF(C210="","",RIGHT("00"&amp;BI210,3))</f>
        <v/>
      </c>
      <c r="BK210" s="76" t="str">
        <f t="shared" ref="BK210" si="272">CONCATENATE(BH210,BJ210)</f>
        <v/>
      </c>
    </row>
    <row r="211" spans="2:63" ht="18.75" customHeight="1">
      <c r="B211" s="125"/>
      <c r="C211" s="165"/>
      <c r="D211" s="170"/>
      <c r="E211" s="175"/>
      <c r="F211" s="171"/>
      <c r="G211" s="213"/>
      <c r="H211" s="214"/>
      <c r="I211" s="215"/>
      <c r="J211" s="170"/>
      <c r="K211" s="171"/>
      <c r="L211" s="170"/>
      <c r="M211" s="175"/>
      <c r="N211" s="171"/>
      <c r="O211" s="48" t="s">
        <v>154</v>
      </c>
      <c r="P211" s="27"/>
      <c r="Q211" s="45"/>
      <c r="R211" s="48" t="str">
        <f t="shared" si="184"/>
        <v/>
      </c>
      <c r="S211" s="45"/>
      <c r="T211" s="48" t="str">
        <f t="shared" si="185"/>
        <v/>
      </c>
      <c r="U211" s="73"/>
      <c r="V211" s="306"/>
      <c r="W211" s="306"/>
      <c r="AD211" s="76" t="str">
        <f>IF($P211="","0",VLOOKUP($P211,登録データ!$U$4:$V$19,2,FALSE))</f>
        <v>0</v>
      </c>
      <c r="AE211" s="76" t="str">
        <f t="shared" si="186"/>
        <v>00</v>
      </c>
      <c r="AF211" s="76" t="str">
        <f t="shared" si="187"/>
        <v/>
      </c>
      <c r="AG211" s="76" t="str">
        <f t="shared" si="182"/>
        <v>000000</v>
      </c>
      <c r="AH211" s="76" t="str">
        <f t="shared" si="183"/>
        <v/>
      </c>
      <c r="AI211" s="76" t="str">
        <f t="shared" si="188"/>
        <v/>
      </c>
      <c r="AJ211" s="320"/>
      <c r="AK211" s="320"/>
      <c r="BH211" s="76"/>
      <c r="BI211" s="76"/>
      <c r="BJ211" s="76"/>
      <c r="BK211" s="76"/>
    </row>
    <row r="212" spans="2:63" ht="19.5" customHeight="1" thickBot="1">
      <c r="B212" s="210"/>
      <c r="C212" s="166"/>
      <c r="D212" s="172"/>
      <c r="E212" s="176"/>
      <c r="F212" s="173"/>
      <c r="G212" s="216"/>
      <c r="H212" s="217"/>
      <c r="I212" s="218"/>
      <c r="J212" s="172"/>
      <c r="K212" s="173"/>
      <c r="L212" s="172"/>
      <c r="M212" s="176"/>
      <c r="N212" s="173"/>
      <c r="O212" s="9" t="s">
        <v>188</v>
      </c>
      <c r="P212" s="114"/>
      <c r="Q212" s="30"/>
      <c r="R212" s="9" t="str">
        <f t="shared" si="184"/>
        <v/>
      </c>
      <c r="S212" s="30"/>
      <c r="T212" s="9" t="str">
        <f t="shared" si="185"/>
        <v/>
      </c>
      <c r="U212" s="82"/>
      <c r="V212" s="306"/>
      <c r="W212" s="306"/>
      <c r="AD212" s="76" t="str">
        <f>IF($P212="","0",VLOOKUP($P212,登録データ!$U$4:$V$19,2,FALSE))</f>
        <v>0</v>
      </c>
      <c r="AE212" s="76" t="str">
        <f t="shared" si="186"/>
        <v>00</v>
      </c>
      <c r="AF212" s="76" t="str">
        <f t="shared" si="187"/>
        <v/>
      </c>
      <c r="AG212" s="76" t="str">
        <f t="shared" si="182"/>
        <v>000000</v>
      </c>
      <c r="AH212" s="76" t="str">
        <f t="shared" si="183"/>
        <v/>
      </c>
      <c r="AI212" s="76" t="str">
        <f t="shared" si="188"/>
        <v/>
      </c>
      <c r="AJ212" s="320"/>
      <c r="AK212" s="320"/>
      <c r="BH212" s="76"/>
      <c r="BI212" s="76"/>
      <c r="BJ212" s="76"/>
      <c r="BK212" s="76"/>
    </row>
    <row r="213" spans="2:63" ht="19.5" customHeight="1" thickTop="1">
      <c r="B213" s="125">
        <v>65</v>
      </c>
      <c r="C213" s="164"/>
      <c r="D213" s="168"/>
      <c r="E213" s="174"/>
      <c r="F213" s="169"/>
      <c r="G213" s="168"/>
      <c r="H213" s="174"/>
      <c r="I213" s="169"/>
      <c r="J213" s="168"/>
      <c r="K213" s="169"/>
      <c r="L213" s="168"/>
      <c r="M213" s="174"/>
      <c r="N213" s="169"/>
      <c r="O213" s="48" t="s">
        <v>153</v>
      </c>
      <c r="P213" s="113"/>
      <c r="Q213" s="32"/>
      <c r="R213" s="17" t="str">
        <f t="shared" si="184"/>
        <v/>
      </c>
      <c r="S213" s="32"/>
      <c r="T213" s="17" t="str">
        <f t="shared" si="185"/>
        <v/>
      </c>
      <c r="U213" s="102"/>
      <c r="V213" s="305"/>
      <c r="W213" s="305"/>
      <c r="AD213" s="76" t="str">
        <f>IF($P213="","0",VLOOKUP($P213,登録データ!$U$4:$V$19,2,FALSE))</f>
        <v>0</v>
      </c>
      <c r="AE213" s="76" t="str">
        <f t="shared" si="186"/>
        <v>00</v>
      </c>
      <c r="AF213" s="76" t="str">
        <f t="shared" si="187"/>
        <v/>
      </c>
      <c r="AG213" s="76" t="str">
        <f t="shared" ref="AG213:AG276" si="273">IF($AF213=2,IF($S213="","0000",CONCATENATE(RIGHT($S213+100,2),$AE213)),IF($S213="","000000",CONCATENATE(RIGHT($Q213+100,2),RIGHT($S213+100,2),$AE213)))</f>
        <v>000000</v>
      </c>
      <c r="AH213" s="76" t="str">
        <f t="shared" ref="AH213:AH276" si="274">IF($P213="","",CONCATENATE($AD213," ",IF($AF213=1,RIGHT($AG213+10000000,7),RIGHT($AG213+100000,5))))</f>
        <v/>
      </c>
      <c r="AI213" s="76" t="str">
        <f t="shared" si="188"/>
        <v/>
      </c>
      <c r="AJ213" s="320" t="str">
        <f>IF($C213="","",IF($C213="@",0,IF(COUNTIF($C$21:$C$620,$C213)=1,0,1)))</f>
        <v/>
      </c>
      <c r="AK213" s="320" t="str">
        <f>IF($L213="","",IF(OR($L213="東京都",$L213="北海道",$L213="大阪府",$L213="京都府",RIGHT($L213,1)="県"),0,1))</f>
        <v/>
      </c>
      <c r="AO213" s="76" t="str">
        <f>IF(AP213="","",RANK(AP213,$AP$21:$AP$600,1))</f>
        <v/>
      </c>
      <c r="AP213" s="76" t="str">
        <f>IF(V213="","",C213)</f>
        <v/>
      </c>
      <c r="AQ213" s="1" t="str">
        <f>IF(AR213="","",RANK(AR213,$AR$21:$AR$600,1))</f>
        <v/>
      </c>
      <c r="AR213" s="76" t="str">
        <f>IF(W213="","",C213)</f>
        <v/>
      </c>
      <c r="BH213" s="76" t="str">
        <f t="shared" ref="BH213" si="275">IF(C213="","",G215)</f>
        <v/>
      </c>
      <c r="BI213" s="76" t="str">
        <f t="shared" ref="BI213" si="276">RIGHT(C213,3)</f>
        <v/>
      </c>
      <c r="BJ213" s="76" t="str">
        <f t="shared" ref="BJ213" si="277">IF(C213="","",RIGHT("00"&amp;BI213,3))</f>
        <v/>
      </c>
      <c r="BK213" s="76" t="str">
        <f t="shared" ref="BK213" si="278">CONCATENATE(BH213,BJ213)</f>
        <v/>
      </c>
    </row>
    <row r="214" spans="2:63" ht="18.75" customHeight="1">
      <c r="B214" s="125"/>
      <c r="C214" s="165"/>
      <c r="D214" s="170"/>
      <c r="E214" s="175"/>
      <c r="F214" s="171"/>
      <c r="G214" s="213"/>
      <c r="H214" s="214"/>
      <c r="I214" s="215"/>
      <c r="J214" s="170"/>
      <c r="K214" s="171"/>
      <c r="L214" s="170"/>
      <c r="M214" s="175"/>
      <c r="N214" s="171"/>
      <c r="O214" s="48" t="s">
        <v>154</v>
      </c>
      <c r="P214" s="27"/>
      <c r="Q214" s="45"/>
      <c r="R214" s="48" t="str">
        <f t="shared" ref="R214:R277" si="279">IF($P214="","",IF(OR(RIGHT($P214,1)="m",RIGHT($P214,1)="H"),"分",""))</f>
        <v/>
      </c>
      <c r="S214" s="45"/>
      <c r="T214" s="48" t="str">
        <f t="shared" ref="T214:T277" si="280">IF($P214="","",IF(OR(RIGHT($P214,1)="m",RIGHT($P214,1)="H"),"秒","m"))</f>
        <v/>
      </c>
      <c r="U214" s="73"/>
      <c r="V214" s="306"/>
      <c r="W214" s="306"/>
      <c r="AD214" s="76" t="str">
        <f>IF($P214="","0",VLOOKUP($P214,登録データ!$U$4:$V$19,2,FALSE))</f>
        <v>0</v>
      </c>
      <c r="AE214" s="76" t="str">
        <f t="shared" ref="AE214:AE277" si="281">IF($U214="","00",IF(LEN($U214)=1,$U214*10,$U214))</f>
        <v>00</v>
      </c>
      <c r="AF214" s="76" t="str">
        <f t="shared" ref="AF214:AF277" si="282">IF($P214="","",IF(OR(RIGHT($P214,1)="m",RIGHT($P214,1)="H"),1,2))</f>
        <v/>
      </c>
      <c r="AG214" s="76" t="str">
        <f t="shared" si="273"/>
        <v>000000</v>
      </c>
      <c r="AH214" s="76" t="str">
        <f t="shared" si="274"/>
        <v/>
      </c>
      <c r="AI214" s="76" t="str">
        <f t="shared" ref="AI214:AI277" si="283">IF($S214="","",IF(OR(VALUE($S214)&lt;60,$T214="m"),0,1))</f>
        <v/>
      </c>
      <c r="AJ214" s="320"/>
      <c r="AK214" s="320"/>
      <c r="BH214" s="76"/>
      <c r="BI214" s="76"/>
      <c r="BJ214" s="76"/>
      <c r="BK214" s="76"/>
    </row>
    <row r="215" spans="2:63" ht="19.5" customHeight="1" thickBot="1">
      <c r="B215" s="210"/>
      <c r="C215" s="166"/>
      <c r="D215" s="172"/>
      <c r="E215" s="176"/>
      <c r="F215" s="173"/>
      <c r="G215" s="216"/>
      <c r="H215" s="217"/>
      <c r="I215" s="218"/>
      <c r="J215" s="172"/>
      <c r="K215" s="173"/>
      <c r="L215" s="172"/>
      <c r="M215" s="176"/>
      <c r="N215" s="173"/>
      <c r="O215" s="9" t="s">
        <v>188</v>
      </c>
      <c r="P215" s="114"/>
      <c r="Q215" s="30"/>
      <c r="R215" s="9" t="str">
        <f t="shared" si="279"/>
        <v/>
      </c>
      <c r="S215" s="30"/>
      <c r="T215" s="9" t="str">
        <f t="shared" si="280"/>
        <v/>
      </c>
      <c r="U215" s="82"/>
      <c r="V215" s="306"/>
      <c r="W215" s="306"/>
      <c r="AD215" s="76" t="str">
        <f>IF($P215="","0",VLOOKUP($P215,登録データ!$U$4:$V$19,2,FALSE))</f>
        <v>0</v>
      </c>
      <c r="AE215" s="76" t="str">
        <f t="shared" si="281"/>
        <v>00</v>
      </c>
      <c r="AF215" s="76" t="str">
        <f t="shared" si="282"/>
        <v/>
      </c>
      <c r="AG215" s="76" t="str">
        <f t="shared" si="273"/>
        <v>000000</v>
      </c>
      <c r="AH215" s="76" t="str">
        <f t="shared" si="274"/>
        <v/>
      </c>
      <c r="AI215" s="76" t="str">
        <f t="shared" si="283"/>
        <v/>
      </c>
      <c r="AJ215" s="320"/>
      <c r="AK215" s="320"/>
      <c r="BH215" s="76"/>
      <c r="BI215" s="76"/>
      <c r="BJ215" s="76"/>
      <c r="BK215" s="76"/>
    </row>
    <row r="216" spans="2:63" ht="19.5" customHeight="1" thickTop="1">
      <c r="B216" s="125">
        <v>66</v>
      </c>
      <c r="C216" s="164"/>
      <c r="D216" s="168"/>
      <c r="E216" s="174"/>
      <c r="F216" s="169"/>
      <c r="G216" s="168"/>
      <c r="H216" s="174"/>
      <c r="I216" s="169"/>
      <c r="J216" s="168"/>
      <c r="K216" s="169"/>
      <c r="L216" s="168"/>
      <c r="M216" s="174"/>
      <c r="N216" s="169"/>
      <c r="O216" s="48" t="s">
        <v>153</v>
      </c>
      <c r="P216" s="113"/>
      <c r="Q216" s="32"/>
      <c r="R216" s="17" t="str">
        <f t="shared" si="279"/>
        <v/>
      </c>
      <c r="S216" s="32"/>
      <c r="T216" s="17" t="str">
        <f t="shared" si="280"/>
        <v/>
      </c>
      <c r="U216" s="102"/>
      <c r="V216" s="305"/>
      <c r="W216" s="305"/>
      <c r="AD216" s="76" t="str">
        <f>IF($P216="","0",VLOOKUP($P216,登録データ!$U$4:$V$19,2,FALSE))</f>
        <v>0</v>
      </c>
      <c r="AE216" s="76" t="str">
        <f t="shared" si="281"/>
        <v>00</v>
      </c>
      <c r="AF216" s="76" t="str">
        <f t="shared" si="282"/>
        <v/>
      </c>
      <c r="AG216" s="76" t="str">
        <f t="shared" si="273"/>
        <v>000000</v>
      </c>
      <c r="AH216" s="76" t="str">
        <f t="shared" si="274"/>
        <v/>
      </c>
      <c r="AI216" s="76" t="str">
        <f t="shared" si="283"/>
        <v/>
      </c>
      <c r="AJ216" s="320" t="str">
        <f>IF($C216="","",IF($C216="@",0,IF(COUNTIF($C$21:$C$620,$C216)=1,0,1)))</f>
        <v/>
      </c>
      <c r="AK216" s="320" t="str">
        <f>IF($L216="","",IF(OR($L216="東京都",$L216="北海道",$L216="大阪府",$L216="京都府",RIGHT($L216,1)="県"),0,1))</f>
        <v/>
      </c>
      <c r="AO216" s="76" t="str">
        <f>IF(AP216="","",RANK(AP216,$AP$21:$AP$600,1))</f>
        <v/>
      </c>
      <c r="AP216" s="76" t="str">
        <f>IF(V216="","",C216)</f>
        <v/>
      </c>
      <c r="AQ216" s="1" t="str">
        <f>IF(AR216="","",RANK(AR216,$AR$21:$AR$600,1))</f>
        <v/>
      </c>
      <c r="AR216" s="76" t="str">
        <f>IF(W216="","",C216)</f>
        <v/>
      </c>
      <c r="BH216" s="76" t="str">
        <f t="shared" ref="BH216" si="284">IF(C216="","",G218)</f>
        <v/>
      </c>
      <c r="BI216" s="76" t="str">
        <f t="shared" ref="BI216" si="285">RIGHT(C216,3)</f>
        <v/>
      </c>
      <c r="BJ216" s="76" t="str">
        <f t="shared" ref="BJ216" si="286">IF(C216="","",RIGHT("00"&amp;BI216,3))</f>
        <v/>
      </c>
      <c r="BK216" s="76" t="str">
        <f t="shared" ref="BK216" si="287">CONCATENATE(BH216,BJ216)</f>
        <v/>
      </c>
    </row>
    <row r="217" spans="2:63" ht="18.75" customHeight="1">
      <c r="B217" s="125"/>
      <c r="C217" s="165"/>
      <c r="D217" s="170"/>
      <c r="E217" s="175"/>
      <c r="F217" s="171"/>
      <c r="G217" s="213"/>
      <c r="H217" s="214"/>
      <c r="I217" s="215"/>
      <c r="J217" s="170"/>
      <c r="K217" s="171"/>
      <c r="L217" s="170"/>
      <c r="M217" s="175"/>
      <c r="N217" s="171"/>
      <c r="O217" s="48" t="s">
        <v>154</v>
      </c>
      <c r="P217" s="27"/>
      <c r="Q217" s="45"/>
      <c r="R217" s="48" t="str">
        <f t="shared" si="279"/>
        <v/>
      </c>
      <c r="S217" s="45"/>
      <c r="T217" s="48" t="str">
        <f t="shared" si="280"/>
        <v/>
      </c>
      <c r="U217" s="73"/>
      <c r="V217" s="306"/>
      <c r="W217" s="306"/>
      <c r="AD217" s="76" t="str">
        <f>IF($P217="","0",VLOOKUP($P217,登録データ!$U$4:$V$19,2,FALSE))</f>
        <v>0</v>
      </c>
      <c r="AE217" s="76" t="str">
        <f t="shared" si="281"/>
        <v>00</v>
      </c>
      <c r="AF217" s="76" t="str">
        <f t="shared" si="282"/>
        <v/>
      </c>
      <c r="AG217" s="76" t="str">
        <f t="shared" si="273"/>
        <v>000000</v>
      </c>
      <c r="AH217" s="76" t="str">
        <f t="shared" si="274"/>
        <v/>
      </c>
      <c r="AI217" s="76" t="str">
        <f t="shared" si="283"/>
        <v/>
      </c>
      <c r="AJ217" s="320"/>
      <c r="AK217" s="320"/>
      <c r="BH217" s="76"/>
      <c r="BI217" s="76"/>
      <c r="BJ217" s="76"/>
      <c r="BK217" s="76"/>
    </row>
    <row r="218" spans="2:63" ht="19.5" customHeight="1" thickBot="1">
      <c r="B218" s="210"/>
      <c r="C218" s="166"/>
      <c r="D218" s="172"/>
      <c r="E218" s="176"/>
      <c r="F218" s="173"/>
      <c r="G218" s="216"/>
      <c r="H218" s="217"/>
      <c r="I218" s="218"/>
      <c r="J218" s="172"/>
      <c r="K218" s="173"/>
      <c r="L218" s="172"/>
      <c r="M218" s="176"/>
      <c r="N218" s="173"/>
      <c r="O218" s="9" t="s">
        <v>188</v>
      </c>
      <c r="P218" s="114"/>
      <c r="Q218" s="30"/>
      <c r="R218" s="9" t="str">
        <f t="shared" si="279"/>
        <v/>
      </c>
      <c r="S218" s="30"/>
      <c r="T218" s="9" t="str">
        <f t="shared" si="280"/>
        <v/>
      </c>
      <c r="U218" s="82"/>
      <c r="V218" s="306"/>
      <c r="W218" s="306"/>
      <c r="AD218" s="76" t="str">
        <f>IF($P218="","0",VLOOKUP($P218,登録データ!$U$4:$V$19,2,FALSE))</f>
        <v>0</v>
      </c>
      <c r="AE218" s="76" t="str">
        <f t="shared" si="281"/>
        <v>00</v>
      </c>
      <c r="AF218" s="76" t="str">
        <f t="shared" si="282"/>
        <v/>
      </c>
      <c r="AG218" s="76" t="str">
        <f t="shared" si="273"/>
        <v>000000</v>
      </c>
      <c r="AH218" s="76" t="str">
        <f t="shared" si="274"/>
        <v/>
      </c>
      <c r="AI218" s="76" t="str">
        <f t="shared" si="283"/>
        <v/>
      </c>
      <c r="AJ218" s="320"/>
      <c r="AK218" s="320"/>
      <c r="BH218" s="76"/>
      <c r="BI218" s="76"/>
      <c r="BJ218" s="76"/>
      <c r="BK218" s="76"/>
    </row>
    <row r="219" spans="2:63" ht="19.5" customHeight="1" thickTop="1">
      <c r="B219" s="125">
        <v>67</v>
      </c>
      <c r="C219" s="164"/>
      <c r="D219" s="168"/>
      <c r="E219" s="174"/>
      <c r="F219" s="169"/>
      <c r="G219" s="168"/>
      <c r="H219" s="174"/>
      <c r="I219" s="169"/>
      <c r="J219" s="168"/>
      <c r="K219" s="169"/>
      <c r="L219" s="168"/>
      <c r="M219" s="174"/>
      <c r="N219" s="169"/>
      <c r="O219" s="48" t="s">
        <v>153</v>
      </c>
      <c r="P219" s="113"/>
      <c r="Q219" s="32"/>
      <c r="R219" s="17" t="str">
        <f t="shared" si="279"/>
        <v/>
      </c>
      <c r="S219" s="32"/>
      <c r="T219" s="17" t="str">
        <f t="shared" si="280"/>
        <v/>
      </c>
      <c r="U219" s="102"/>
      <c r="V219" s="305"/>
      <c r="W219" s="305"/>
      <c r="AD219" s="76" t="str">
        <f>IF($P219="","0",VLOOKUP($P219,登録データ!$U$4:$V$19,2,FALSE))</f>
        <v>0</v>
      </c>
      <c r="AE219" s="76" t="str">
        <f t="shared" si="281"/>
        <v>00</v>
      </c>
      <c r="AF219" s="76" t="str">
        <f t="shared" si="282"/>
        <v/>
      </c>
      <c r="AG219" s="76" t="str">
        <f t="shared" si="273"/>
        <v>000000</v>
      </c>
      <c r="AH219" s="76" t="str">
        <f t="shared" si="274"/>
        <v/>
      </c>
      <c r="AI219" s="76" t="str">
        <f t="shared" si="283"/>
        <v/>
      </c>
      <c r="AJ219" s="320" t="str">
        <f>IF($C219="","",IF($C219="@",0,IF(COUNTIF($C$21:$C$620,$C219)=1,0,1)))</f>
        <v/>
      </c>
      <c r="AK219" s="320" t="str">
        <f>IF($L219="","",IF(OR($L219="東京都",$L219="北海道",$L219="大阪府",$L219="京都府",RIGHT($L219,1)="県"),0,1))</f>
        <v/>
      </c>
      <c r="AO219" s="76" t="str">
        <f>IF(AP219="","",RANK(AP219,$AP$21:$AP$600,1))</f>
        <v/>
      </c>
      <c r="AP219" s="76" t="str">
        <f>IF(V219="","",C219)</f>
        <v/>
      </c>
      <c r="AQ219" s="1" t="str">
        <f>IF(AR219="","",RANK(AR219,$AR$21:$AR$600,1))</f>
        <v/>
      </c>
      <c r="AR219" s="76" t="str">
        <f>IF(W219="","",C219)</f>
        <v/>
      </c>
      <c r="BH219" s="76" t="str">
        <f t="shared" ref="BH219" si="288">IF(C219="","",G221)</f>
        <v/>
      </c>
      <c r="BI219" s="76" t="str">
        <f t="shared" ref="BI219" si="289">RIGHT(C219,3)</f>
        <v/>
      </c>
      <c r="BJ219" s="76" t="str">
        <f t="shared" ref="BJ219" si="290">IF(C219="","",RIGHT("00"&amp;BI219,3))</f>
        <v/>
      </c>
      <c r="BK219" s="76" t="str">
        <f t="shared" ref="BK219" si="291">CONCATENATE(BH219,BJ219)</f>
        <v/>
      </c>
    </row>
    <row r="220" spans="2:63" ht="18.75" customHeight="1">
      <c r="B220" s="125"/>
      <c r="C220" s="165"/>
      <c r="D220" s="170"/>
      <c r="E220" s="175"/>
      <c r="F220" s="171"/>
      <c r="G220" s="213"/>
      <c r="H220" s="214"/>
      <c r="I220" s="215"/>
      <c r="J220" s="170"/>
      <c r="K220" s="171"/>
      <c r="L220" s="170"/>
      <c r="M220" s="175"/>
      <c r="N220" s="171"/>
      <c r="O220" s="48" t="s">
        <v>154</v>
      </c>
      <c r="P220" s="27"/>
      <c r="Q220" s="45"/>
      <c r="R220" s="48" t="str">
        <f t="shared" si="279"/>
        <v/>
      </c>
      <c r="S220" s="45"/>
      <c r="T220" s="48" t="str">
        <f t="shared" si="280"/>
        <v/>
      </c>
      <c r="U220" s="73"/>
      <c r="V220" s="306"/>
      <c r="W220" s="306"/>
      <c r="AD220" s="76" t="str">
        <f>IF($P220="","0",VLOOKUP($P220,登録データ!$U$4:$V$19,2,FALSE))</f>
        <v>0</v>
      </c>
      <c r="AE220" s="76" t="str">
        <f t="shared" si="281"/>
        <v>00</v>
      </c>
      <c r="AF220" s="76" t="str">
        <f t="shared" si="282"/>
        <v/>
      </c>
      <c r="AG220" s="76" t="str">
        <f t="shared" si="273"/>
        <v>000000</v>
      </c>
      <c r="AH220" s="76" t="str">
        <f t="shared" si="274"/>
        <v/>
      </c>
      <c r="AI220" s="76" t="str">
        <f t="shared" si="283"/>
        <v/>
      </c>
      <c r="AJ220" s="320"/>
      <c r="AK220" s="320"/>
      <c r="BH220" s="76"/>
      <c r="BI220" s="76"/>
      <c r="BJ220" s="76"/>
      <c r="BK220" s="76"/>
    </row>
    <row r="221" spans="2:63" ht="19.5" customHeight="1" thickBot="1">
      <c r="B221" s="210"/>
      <c r="C221" s="166"/>
      <c r="D221" s="172"/>
      <c r="E221" s="176"/>
      <c r="F221" s="173"/>
      <c r="G221" s="216"/>
      <c r="H221" s="217"/>
      <c r="I221" s="218"/>
      <c r="J221" s="172"/>
      <c r="K221" s="173"/>
      <c r="L221" s="172"/>
      <c r="M221" s="176"/>
      <c r="N221" s="173"/>
      <c r="O221" s="9" t="s">
        <v>188</v>
      </c>
      <c r="P221" s="114"/>
      <c r="Q221" s="30"/>
      <c r="R221" s="9" t="str">
        <f t="shared" si="279"/>
        <v/>
      </c>
      <c r="S221" s="30"/>
      <c r="T221" s="9" t="str">
        <f t="shared" si="280"/>
        <v/>
      </c>
      <c r="U221" s="82"/>
      <c r="V221" s="306"/>
      <c r="W221" s="306"/>
      <c r="AD221" s="76" t="str">
        <f>IF($P221="","0",VLOOKUP($P221,登録データ!$U$4:$V$19,2,FALSE))</f>
        <v>0</v>
      </c>
      <c r="AE221" s="76" t="str">
        <f t="shared" si="281"/>
        <v>00</v>
      </c>
      <c r="AF221" s="76" t="str">
        <f t="shared" si="282"/>
        <v/>
      </c>
      <c r="AG221" s="76" t="str">
        <f t="shared" si="273"/>
        <v>000000</v>
      </c>
      <c r="AH221" s="76" t="str">
        <f t="shared" si="274"/>
        <v/>
      </c>
      <c r="AI221" s="76" t="str">
        <f t="shared" si="283"/>
        <v/>
      </c>
      <c r="AJ221" s="320"/>
      <c r="AK221" s="320"/>
      <c r="BH221" s="76"/>
      <c r="BI221" s="76"/>
      <c r="BJ221" s="76"/>
      <c r="BK221" s="76"/>
    </row>
    <row r="222" spans="2:63" ht="19.5" customHeight="1" thickTop="1">
      <c r="B222" s="125">
        <v>68</v>
      </c>
      <c r="C222" s="164"/>
      <c r="D222" s="168"/>
      <c r="E222" s="174"/>
      <c r="F222" s="169"/>
      <c r="G222" s="168"/>
      <c r="H222" s="174"/>
      <c r="I222" s="169"/>
      <c r="J222" s="168"/>
      <c r="K222" s="169"/>
      <c r="L222" s="168"/>
      <c r="M222" s="174"/>
      <c r="N222" s="169"/>
      <c r="O222" s="48" t="s">
        <v>153</v>
      </c>
      <c r="P222" s="113"/>
      <c r="Q222" s="32"/>
      <c r="R222" s="17" t="str">
        <f t="shared" si="279"/>
        <v/>
      </c>
      <c r="S222" s="32"/>
      <c r="T222" s="17" t="str">
        <f t="shared" si="280"/>
        <v/>
      </c>
      <c r="U222" s="102"/>
      <c r="V222" s="305"/>
      <c r="W222" s="305"/>
      <c r="AD222" s="76" t="str">
        <f>IF($P222="","0",VLOOKUP($P222,登録データ!$U$4:$V$19,2,FALSE))</f>
        <v>0</v>
      </c>
      <c r="AE222" s="76" t="str">
        <f t="shared" si="281"/>
        <v>00</v>
      </c>
      <c r="AF222" s="76" t="str">
        <f t="shared" si="282"/>
        <v/>
      </c>
      <c r="AG222" s="76" t="str">
        <f t="shared" si="273"/>
        <v>000000</v>
      </c>
      <c r="AH222" s="76" t="str">
        <f t="shared" si="274"/>
        <v/>
      </c>
      <c r="AI222" s="76" t="str">
        <f t="shared" si="283"/>
        <v/>
      </c>
      <c r="AJ222" s="320" t="str">
        <f>IF($C222="","",IF($C222="@",0,IF(COUNTIF($C$21:$C$620,$C222)=1,0,1)))</f>
        <v/>
      </c>
      <c r="AK222" s="320" t="str">
        <f>IF($L222="","",IF(OR($L222="東京都",$L222="北海道",$L222="大阪府",$L222="京都府",RIGHT($L222,1)="県"),0,1))</f>
        <v/>
      </c>
      <c r="AO222" s="76" t="str">
        <f>IF(AP222="","",RANK(AP222,$AP$21:$AP$600,1))</f>
        <v/>
      </c>
      <c r="AP222" s="76" t="str">
        <f>IF(V222="","",C222)</f>
        <v/>
      </c>
      <c r="AQ222" s="1" t="str">
        <f>IF(AR222="","",RANK(AR222,$AR$21:$AR$600,1))</f>
        <v/>
      </c>
      <c r="AR222" s="76" t="str">
        <f>IF(W222="","",C222)</f>
        <v/>
      </c>
      <c r="BH222" s="76" t="str">
        <f t="shared" ref="BH222" si="292">IF(C222="","",G224)</f>
        <v/>
      </c>
      <c r="BI222" s="76" t="str">
        <f t="shared" ref="BI222" si="293">RIGHT(C222,3)</f>
        <v/>
      </c>
      <c r="BJ222" s="76" t="str">
        <f t="shared" ref="BJ222" si="294">IF(C222="","",RIGHT("00"&amp;BI222,3))</f>
        <v/>
      </c>
      <c r="BK222" s="76" t="str">
        <f t="shared" ref="BK222" si="295">CONCATENATE(BH222,BJ222)</f>
        <v/>
      </c>
    </row>
    <row r="223" spans="2:63" ht="18.75" customHeight="1">
      <c r="B223" s="125"/>
      <c r="C223" s="165"/>
      <c r="D223" s="170"/>
      <c r="E223" s="175"/>
      <c r="F223" s="171"/>
      <c r="G223" s="213"/>
      <c r="H223" s="214"/>
      <c r="I223" s="215"/>
      <c r="J223" s="170"/>
      <c r="K223" s="171"/>
      <c r="L223" s="170"/>
      <c r="M223" s="175"/>
      <c r="N223" s="171"/>
      <c r="O223" s="48" t="s">
        <v>154</v>
      </c>
      <c r="P223" s="27"/>
      <c r="Q223" s="45"/>
      <c r="R223" s="48" t="str">
        <f t="shared" si="279"/>
        <v/>
      </c>
      <c r="S223" s="45"/>
      <c r="T223" s="48" t="str">
        <f t="shared" si="280"/>
        <v/>
      </c>
      <c r="U223" s="73"/>
      <c r="V223" s="306"/>
      <c r="W223" s="306"/>
      <c r="AD223" s="76" t="str">
        <f>IF($P223="","0",VLOOKUP($P223,登録データ!$U$4:$V$19,2,FALSE))</f>
        <v>0</v>
      </c>
      <c r="AE223" s="76" t="str">
        <f t="shared" si="281"/>
        <v>00</v>
      </c>
      <c r="AF223" s="76" t="str">
        <f t="shared" si="282"/>
        <v/>
      </c>
      <c r="AG223" s="76" t="str">
        <f t="shared" si="273"/>
        <v>000000</v>
      </c>
      <c r="AH223" s="76" t="str">
        <f t="shared" si="274"/>
        <v/>
      </c>
      <c r="AI223" s="76" t="str">
        <f t="shared" si="283"/>
        <v/>
      </c>
      <c r="AJ223" s="320"/>
      <c r="AK223" s="320"/>
      <c r="BH223" s="76"/>
      <c r="BI223" s="76"/>
      <c r="BJ223" s="76"/>
      <c r="BK223" s="76"/>
    </row>
    <row r="224" spans="2:63" ht="19.5" customHeight="1" thickBot="1">
      <c r="B224" s="210"/>
      <c r="C224" s="166"/>
      <c r="D224" s="172"/>
      <c r="E224" s="176"/>
      <c r="F224" s="173"/>
      <c r="G224" s="216"/>
      <c r="H224" s="217"/>
      <c r="I224" s="218"/>
      <c r="J224" s="172"/>
      <c r="K224" s="173"/>
      <c r="L224" s="172"/>
      <c r="M224" s="176"/>
      <c r="N224" s="173"/>
      <c r="O224" s="9" t="s">
        <v>188</v>
      </c>
      <c r="P224" s="114"/>
      <c r="Q224" s="30"/>
      <c r="R224" s="9" t="str">
        <f t="shared" si="279"/>
        <v/>
      </c>
      <c r="S224" s="30"/>
      <c r="T224" s="9" t="str">
        <f t="shared" si="280"/>
        <v/>
      </c>
      <c r="U224" s="82"/>
      <c r="V224" s="306"/>
      <c r="W224" s="306"/>
      <c r="AD224" s="76" t="str">
        <f>IF($P224="","0",VLOOKUP($P224,登録データ!$U$4:$V$19,2,FALSE))</f>
        <v>0</v>
      </c>
      <c r="AE224" s="76" t="str">
        <f t="shared" si="281"/>
        <v>00</v>
      </c>
      <c r="AF224" s="76" t="str">
        <f t="shared" si="282"/>
        <v/>
      </c>
      <c r="AG224" s="76" t="str">
        <f t="shared" si="273"/>
        <v>000000</v>
      </c>
      <c r="AH224" s="76" t="str">
        <f t="shared" si="274"/>
        <v/>
      </c>
      <c r="AI224" s="76" t="str">
        <f t="shared" si="283"/>
        <v/>
      </c>
      <c r="AJ224" s="320"/>
      <c r="AK224" s="320"/>
      <c r="BH224" s="76"/>
      <c r="BI224" s="76"/>
      <c r="BJ224" s="76"/>
      <c r="BK224" s="76"/>
    </row>
    <row r="225" spans="2:63" ht="19.5" customHeight="1" thickTop="1">
      <c r="B225" s="125">
        <v>69</v>
      </c>
      <c r="C225" s="164"/>
      <c r="D225" s="168"/>
      <c r="E225" s="174"/>
      <c r="F225" s="169"/>
      <c r="G225" s="168"/>
      <c r="H225" s="174"/>
      <c r="I225" s="169"/>
      <c r="J225" s="168"/>
      <c r="K225" s="169"/>
      <c r="L225" s="168"/>
      <c r="M225" s="174"/>
      <c r="N225" s="169"/>
      <c r="O225" s="48" t="s">
        <v>153</v>
      </c>
      <c r="P225" s="113"/>
      <c r="Q225" s="32"/>
      <c r="R225" s="17" t="str">
        <f t="shared" si="279"/>
        <v/>
      </c>
      <c r="S225" s="32"/>
      <c r="T225" s="17" t="str">
        <f t="shared" si="280"/>
        <v/>
      </c>
      <c r="U225" s="102"/>
      <c r="V225" s="305"/>
      <c r="W225" s="305"/>
      <c r="AD225" s="76" t="str">
        <f>IF($P225="","0",VLOOKUP($P225,登録データ!$U$4:$V$19,2,FALSE))</f>
        <v>0</v>
      </c>
      <c r="AE225" s="76" t="str">
        <f t="shared" si="281"/>
        <v>00</v>
      </c>
      <c r="AF225" s="76" t="str">
        <f t="shared" si="282"/>
        <v/>
      </c>
      <c r="AG225" s="76" t="str">
        <f t="shared" si="273"/>
        <v>000000</v>
      </c>
      <c r="AH225" s="76" t="str">
        <f t="shared" si="274"/>
        <v/>
      </c>
      <c r="AI225" s="76" t="str">
        <f t="shared" si="283"/>
        <v/>
      </c>
      <c r="AJ225" s="320" t="str">
        <f>IF($C225="","",IF($C225="@",0,IF(COUNTIF($C$21:$C$620,$C225)=1,0,1)))</f>
        <v/>
      </c>
      <c r="AK225" s="320" t="str">
        <f>IF($L225="","",IF(OR($L225="東京都",$L225="北海道",$L225="大阪府",$L225="京都府",RIGHT($L225,1)="県"),0,1))</f>
        <v/>
      </c>
      <c r="AO225" s="76" t="str">
        <f>IF(AP225="","",RANK(AP225,$AP$21:$AP$600,1))</f>
        <v/>
      </c>
      <c r="AP225" s="76" t="str">
        <f>IF(V225="","",C225)</f>
        <v/>
      </c>
      <c r="AQ225" s="1" t="str">
        <f>IF(AR225="","",RANK(AR225,$AR$21:$AR$600,1))</f>
        <v/>
      </c>
      <c r="AR225" s="76" t="str">
        <f>IF(W225="","",C225)</f>
        <v/>
      </c>
      <c r="BH225" s="76" t="str">
        <f t="shared" ref="BH225" si="296">IF(C225="","",G227)</f>
        <v/>
      </c>
      <c r="BI225" s="76" t="str">
        <f t="shared" ref="BI225" si="297">RIGHT(C225,3)</f>
        <v/>
      </c>
      <c r="BJ225" s="76" t="str">
        <f t="shared" ref="BJ225" si="298">IF(C225="","",RIGHT("00"&amp;BI225,3))</f>
        <v/>
      </c>
      <c r="BK225" s="76" t="str">
        <f t="shared" ref="BK225" si="299">CONCATENATE(BH225,BJ225)</f>
        <v/>
      </c>
    </row>
    <row r="226" spans="2:63" ht="18.75" customHeight="1">
      <c r="B226" s="125"/>
      <c r="C226" s="165"/>
      <c r="D226" s="170"/>
      <c r="E226" s="175"/>
      <c r="F226" s="171"/>
      <c r="G226" s="213"/>
      <c r="H226" s="214"/>
      <c r="I226" s="215"/>
      <c r="J226" s="170"/>
      <c r="K226" s="171"/>
      <c r="L226" s="170"/>
      <c r="M226" s="175"/>
      <c r="N226" s="171"/>
      <c r="O226" s="48" t="s">
        <v>154</v>
      </c>
      <c r="P226" s="27"/>
      <c r="Q226" s="45"/>
      <c r="R226" s="48" t="str">
        <f t="shared" si="279"/>
        <v/>
      </c>
      <c r="S226" s="45"/>
      <c r="T226" s="48" t="str">
        <f t="shared" si="280"/>
        <v/>
      </c>
      <c r="U226" s="73"/>
      <c r="V226" s="306"/>
      <c r="W226" s="306"/>
      <c r="AD226" s="76" t="str">
        <f>IF($P226="","0",VLOOKUP($P226,登録データ!$U$4:$V$19,2,FALSE))</f>
        <v>0</v>
      </c>
      <c r="AE226" s="76" t="str">
        <f t="shared" si="281"/>
        <v>00</v>
      </c>
      <c r="AF226" s="76" t="str">
        <f t="shared" si="282"/>
        <v/>
      </c>
      <c r="AG226" s="76" t="str">
        <f t="shared" si="273"/>
        <v>000000</v>
      </c>
      <c r="AH226" s="76" t="str">
        <f t="shared" si="274"/>
        <v/>
      </c>
      <c r="AI226" s="76" t="str">
        <f t="shared" si="283"/>
        <v/>
      </c>
      <c r="AJ226" s="320"/>
      <c r="AK226" s="320"/>
      <c r="BH226" s="76"/>
      <c r="BI226" s="76"/>
      <c r="BJ226" s="76"/>
      <c r="BK226" s="76"/>
    </row>
    <row r="227" spans="2:63" ht="19.5" customHeight="1" thickBot="1">
      <c r="B227" s="210"/>
      <c r="C227" s="166"/>
      <c r="D227" s="172"/>
      <c r="E227" s="176"/>
      <c r="F227" s="173"/>
      <c r="G227" s="216"/>
      <c r="H227" s="217"/>
      <c r="I227" s="218"/>
      <c r="J227" s="172"/>
      <c r="K227" s="173"/>
      <c r="L227" s="172"/>
      <c r="M227" s="176"/>
      <c r="N227" s="173"/>
      <c r="O227" s="9" t="s">
        <v>188</v>
      </c>
      <c r="P227" s="114"/>
      <c r="Q227" s="30"/>
      <c r="R227" s="9" t="str">
        <f t="shared" si="279"/>
        <v/>
      </c>
      <c r="S227" s="30"/>
      <c r="T227" s="9" t="str">
        <f t="shared" si="280"/>
        <v/>
      </c>
      <c r="U227" s="82"/>
      <c r="V227" s="306"/>
      <c r="W227" s="306"/>
      <c r="AD227" s="76" t="str">
        <f>IF($P227="","0",VLOOKUP($P227,登録データ!$U$4:$V$19,2,FALSE))</f>
        <v>0</v>
      </c>
      <c r="AE227" s="76" t="str">
        <f t="shared" si="281"/>
        <v>00</v>
      </c>
      <c r="AF227" s="76" t="str">
        <f t="shared" si="282"/>
        <v/>
      </c>
      <c r="AG227" s="76" t="str">
        <f t="shared" si="273"/>
        <v>000000</v>
      </c>
      <c r="AH227" s="76" t="str">
        <f t="shared" si="274"/>
        <v/>
      </c>
      <c r="AI227" s="76" t="str">
        <f t="shared" si="283"/>
        <v/>
      </c>
      <c r="AJ227" s="320"/>
      <c r="AK227" s="320"/>
      <c r="BH227" s="76"/>
      <c r="BI227" s="76"/>
      <c r="BJ227" s="76"/>
      <c r="BK227" s="76"/>
    </row>
    <row r="228" spans="2:63" ht="19.5" customHeight="1" thickTop="1">
      <c r="B228" s="125">
        <v>70</v>
      </c>
      <c r="C228" s="164"/>
      <c r="D228" s="168"/>
      <c r="E228" s="174"/>
      <c r="F228" s="169"/>
      <c r="G228" s="168"/>
      <c r="H228" s="174"/>
      <c r="I228" s="169"/>
      <c r="J228" s="168"/>
      <c r="K228" s="169"/>
      <c r="L228" s="168"/>
      <c r="M228" s="174"/>
      <c r="N228" s="169"/>
      <c r="O228" s="48" t="s">
        <v>153</v>
      </c>
      <c r="P228" s="113"/>
      <c r="Q228" s="32"/>
      <c r="R228" s="17" t="str">
        <f t="shared" si="279"/>
        <v/>
      </c>
      <c r="S228" s="32"/>
      <c r="T228" s="17" t="str">
        <f t="shared" si="280"/>
        <v/>
      </c>
      <c r="U228" s="102"/>
      <c r="V228" s="305"/>
      <c r="W228" s="305"/>
      <c r="AD228" s="76" t="str">
        <f>IF($P228="","0",VLOOKUP($P228,登録データ!$U$4:$V$19,2,FALSE))</f>
        <v>0</v>
      </c>
      <c r="AE228" s="76" t="str">
        <f t="shared" si="281"/>
        <v>00</v>
      </c>
      <c r="AF228" s="76" t="str">
        <f t="shared" si="282"/>
        <v/>
      </c>
      <c r="AG228" s="76" t="str">
        <f t="shared" si="273"/>
        <v>000000</v>
      </c>
      <c r="AH228" s="76" t="str">
        <f t="shared" si="274"/>
        <v/>
      </c>
      <c r="AI228" s="76" t="str">
        <f t="shared" si="283"/>
        <v/>
      </c>
      <c r="AJ228" s="320" t="str">
        <f>IF($C228="","",IF($C228="@",0,IF(COUNTIF($C$21:$C$620,$C228)=1,0,1)))</f>
        <v/>
      </c>
      <c r="AK228" s="320" t="str">
        <f>IF($L228="","",IF(OR($L228="東京都",$L228="北海道",$L228="大阪府",$L228="京都府",RIGHT($L228,1)="県"),0,1))</f>
        <v/>
      </c>
      <c r="AO228" s="76" t="str">
        <f>IF(AP228="","",RANK(AP228,$AP$21:$AP$600,1))</f>
        <v/>
      </c>
      <c r="AP228" s="76" t="str">
        <f>IF(V228="","",C228)</f>
        <v/>
      </c>
      <c r="AQ228" s="1" t="str">
        <f>IF(AR228="","",RANK(AR228,$AR$21:$AR$600,1))</f>
        <v/>
      </c>
      <c r="AR228" s="76" t="str">
        <f>IF(W228="","",C228)</f>
        <v/>
      </c>
      <c r="BH228" s="76" t="str">
        <f t="shared" ref="BH228" si="300">IF(C228="","",G230)</f>
        <v/>
      </c>
      <c r="BI228" s="76" t="str">
        <f t="shared" ref="BI228" si="301">RIGHT(C228,3)</f>
        <v/>
      </c>
      <c r="BJ228" s="76" t="str">
        <f t="shared" ref="BJ228" si="302">IF(C228="","",RIGHT("00"&amp;BI228,3))</f>
        <v/>
      </c>
      <c r="BK228" s="76" t="str">
        <f t="shared" ref="BK228" si="303">CONCATENATE(BH228,BJ228)</f>
        <v/>
      </c>
    </row>
    <row r="229" spans="2:63" ht="18.75" customHeight="1">
      <c r="B229" s="125"/>
      <c r="C229" s="165"/>
      <c r="D229" s="170"/>
      <c r="E229" s="175"/>
      <c r="F229" s="171"/>
      <c r="G229" s="213"/>
      <c r="H229" s="214"/>
      <c r="I229" s="215"/>
      <c r="J229" s="170"/>
      <c r="K229" s="171"/>
      <c r="L229" s="170"/>
      <c r="M229" s="175"/>
      <c r="N229" s="171"/>
      <c r="O229" s="48" t="s">
        <v>154</v>
      </c>
      <c r="P229" s="27"/>
      <c r="Q229" s="45"/>
      <c r="R229" s="48" t="str">
        <f t="shared" si="279"/>
        <v/>
      </c>
      <c r="S229" s="45"/>
      <c r="T229" s="48" t="str">
        <f t="shared" si="280"/>
        <v/>
      </c>
      <c r="U229" s="73"/>
      <c r="V229" s="306"/>
      <c r="W229" s="306"/>
      <c r="AD229" s="76" t="str">
        <f>IF($P229="","0",VLOOKUP($P229,登録データ!$U$4:$V$19,2,FALSE))</f>
        <v>0</v>
      </c>
      <c r="AE229" s="76" t="str">
        <f t="shared" si="281"/>
        <v>00</v>
      </c>
      <c r="AF229" s="76" t="str">
        <f t="shared" si="282"/>
        <v/>
      </c>
      <c r="AG229" s="76" t="str">
        <f t="shared" si="273"/>
        <v>000000</v>
      </c>
      <c r="AH229" s="76" t="str">
        <f t="shared" si="274"/>
        <v/>
      </c>
      <c r="AI229" s="76" t="str">
        <f t="shared" si="283"/>
        <v/>
      </c>
      <c r="AJ229" s="320"/>
      <c r="AK229" s="320"/>
      <c r="BH229" s="76"/>
      <c r="BI229" s="76"/>
      <c r="BJ229" s="76"/>
      <c r="BK229" s="76"/>
    </row>
    <row r="230" spans="2:63" ht="19.5" customHeight="1" thickBot="1">
      <c r="B230" s="210"/>
      <c r="C230" s="166"/>
      <c r="D230" s="172"/>
      <c r="E230" s="176"/>
      <c r="F230" s="173"/>
      <c r="G230" s="216"/>
      <c r="H230" s="217"/>
      <c r="I230" s="218"/>
      <c r="J230" s="172"/>
      <c r="K230" s="173"/>
      <c r="L230" s="172"/>
      <c r="M230" s="176"/>
      <c r="N230" s="173"/>
      <c r="O230" s="9" t="s">
        <v>188</v>
      </c>
      <c r="P230" s="114"/>
      <c r="Q230" s="30"/>
      <c r="R230" s="9" t="str">
        <f t="shared" si="279"/>
        <v/>
      </c>
      <c r="S230" s="30"/>
      <c r="T230" s="9" t="str">
        <f t="shared" si="280"/>
        <v/>
      </c>
      <c r="U230" s="82"/>
      <c r="V230" s="306"/>
      <c r="W230" s="306"/>
      <c r="AD230" s="76" t="str">
        <f>IF($P230="","0",VLOOKUP($P230,登録データ!$U$4:$V$19,2,FALSE))</f>
        <v>0</v>
      </c>
      <c r="AE230" s="76" t="str">
        <f t="shared" si="281"/>
        <v>00</v>
      </c>
      <c r="AF230" s="76" t="str">
        <f t="shared" si="282"/>
        <v/>
      </c>
      <c r="AG230" s="76" t="str">
        <f t="shared" si="273"/>
        <v>000000</v>
      </c>
      <c r="AH230" s="76" t="str">
        <f t="shared" si="274"/>
        <v/>
      </c>
      <c r="AI230" s="76" t="str">
        <f t="shared" si="283"/>
        <v/>
      </c>
      <c r="AJ230" s="320"/>
      <c r="AK230" s="320"/>
      <c r="BH230" s="76"/>
      <c r="BI230" s="76"/>
      <c r="BJ230" s="76"/>
      <c r="BK230" s="76"/>
    </row>
    <row r="231" spans="2:63" ht="19.5" customHeight="1" thickTop="1">
      <c r="B231" s="125">
        <v>71</v>
      </c>
      <c r="C231" s="164"/>
      <c r="D231" s="168"/>
      <c r="E231" s="174"/>
      <c r="F231" s="169"/>
      <c r="G231" s="168"/>
      <c r="H231" s="174"/>
      <c r="I231" s="169"/>
      <c r="J231" s="168"/>
      <c r="K231" s="169"/>
      <c r="L231" s="168"/>
      <c r="M231" s="174"/>
      <c r="N231" s="169"/>
      <c r="O231" s="48" t="s">
        <v>153</v>
      </c>
      <c r="P231" s="113"/>
      <c r="Q231" s="32"/>
      <c r="R231" s="17" t="str">
        <f t="shared" si="279"/>
        <v/>
      </c>
      <c r="S231" s="32"/>
      <c r="T231" s="17" t="str">
        <f t="shared" si="280"/>
        <v/>
      </c>
      <c r="U231" s="102"/>
      <c r="V231" s="305"/>
      <c r="W231" s="305"/>
      <c r="AD231" s="76" t="str">
        <f>IF($P231="","0",VLOOKUP($P231,登録データ!$U$4:$V$19,2,FALSE))</f>
        <v>0</v>
      </c>
      <c r="AE231" s="76" t="str">
        <f t="shared" si="281"/>
        <v>00</v>
      </c>
      <c r="AF231" s="76" t="str">
        <f t="shared" si="282"/>
        <v/>
      </c>
      <c r="AG231" s="76" t="str">
        <f t="shared" si="273"/>
        <v>000000</v>
      </c>
      <c r="AH231" s="76" t="str">
        <f t="shared" si="274"/>
        <v/>
      </c>
      <c r="AI231" s="76" t="str">
        <f t="shared" si="283"/>
        <v/>
      </c>
      <c r="AJ231" s="320" t="str">
        <f>IF($C231="","",IF($C231="@",0,IF(COUNTIF($C$21:$C$620,$C231)=1,0,1)))</f>
        <v/>
      </c>
      <c r="AK231" s="320" t="str">
        <f>IF($L231="","",IF(OR($L231="東京都",$L231="北海道",$L231="大阪府",$L231="京都府",RIGHT($L231,1)="県"),0,1))</f>
        <v/>
      </c>
      <c r="AO231" s="76" t="str">
        <f>IF(AP231="","",RANK(AP231,$AP$21:$AP$600,1))</f>
        <v/>
      </c>
      <c r="AP231" s="76" t="str">
        <f>IF(V231="","",C231)</f>
        <v/>
      </c>
      <c r="AQ231" s="1" t="str">
        <f>IF(AR231="","",RANK(AR231,$AR$21:$AR$600,1))</f>
        <v/>
      </c>
      <c r="AR231" s="76" t="str">
        <f>IF(W231="","",C231)</f>
        <v/>
      </c>
      <c r="BH231" s="76" t="str">
        <f t="shared" ref="BH231" si="304">IF(C231="","",G233)</f>
        <v/>
      </c>
      <c r="BI231" s="76" t="str">
        <f t="shared" ref="BI231" si="305">RIGHT(C231,3)</f>
        <v/>
      </c>
      <c r="BJ231" s="76" t="str">
        <f t="shared" ref="BJ231" si="306">IF(C231="","",RIGHT("00"&amp;BI231,3))</f>
        <v/>
      </c>
      <c r="BK231" s="76" t="str">
        <f t="shared" ref="BK231" si="307">CONCATENATE(BH231,BJ231)</f>
        <v/>
      </c>
    </row>
    <row r="232" spans="2:63" ht="18.75" customHeight="1">
      <c r="B232" s="125"/>
      <c r="C232" s="165"/>
      <c r="D232" s="170"/>
      <c r="E232" s="175"/>
      <c r="F232" s="171"/>
      <c r="G232" s="213"/>
      <c r="H232" s="214"/>
      <c r="I232" s="215"/>
      <c r="J232" s="170"/>
      <c r="K232" s="171"/>
      <c r="L232" s="170"/>
      <c r="M232" s="175"/>
      <c r="N232" s="171"/>
      <c r="O232" s="48" t="s">
        <v>154</v>
      </c>
      <c r="P232" s="27"/>
      <c r="Q232" s="45"/>
      <c r="R232" s="48" t="str">
        <f t="shared" si="279"/>
        <v/>
      </c>
      <c r="S232" s="45"/>
      <c r="T232" s="48" t="str">
        <f t="shared" si="280"/>
        <v/>
      </c>
      <c r="U232" s="73"/>
      <c r="V232" s="306"/>
      <c r="W232" s="306"/>
      <c r="AD232" s="76" t="str">
        <f>IF($P232="","0",VLOOKUP($P232,登録データ!$U$4:$V$19,2,FALSE))</f>
        <v>0</v>
      </c>
      <c r="AE232" s="76" t="str">
        <f t="shared" si="281"/>
        <v>00</v>
      </c>
      <c r="AF232" s="76" t="str">
        <f t="shared" si="282"/>
        <v/>
      </c>
      <c r="AG232" s="76" t="str">
        <f t="shared" si="273"/>
        <v>000000</v>
      </c>
      <c r="AH232" s="76" t="str">
        <f t="shared" si="274"/>
        <v/>
      </c>
      <c r="AI232" s="76" t="str">
        <f t="shared" si="283"/>
        <v/>
      </c>
      <c r="AJ232" s="320"/>
      <c r="AK232" s="320"/>
      <c r="BH232" s="76"/>
      <c r="BI232" s="76"/>
      <c r="BJ232" s="76"/>
      <c r="BK232" s="76"/>
    </row>
    <row r="233" spans="2:63" ht="19.5" customHeight="1" thickBot="1">
      <c r="B233" s="210"/>
      <c r="C233" s="166"/>
      <c r="D233" s="172"/>
      <c r="E233" s="176"/>
      <c r="F233" s="173"/>
      <c r="G233" s="216"/>
      <c r="H233" s="217"/>
      <c r="I233" s="218"/>
      <c r="J233" s="172"/>
      <c r="K233" s="173"/>
      <c r="L233" s="172"/>
      <c r="M233" s="176"/>
      <c r="N233" s="173"/>
      <c r="O233" s="9" t="s">
        <v>188</v>
      </c>
      <c r="P233" s="114"/>
      <c r="Q233" s="30"/>
      <c r="R233" s="9" t="str">
        <f t="shared" si="279"/>
        <v/>
      </c>
      <c r="S233" s="30"/>
      <c r="T233" s="9" t="str">
        <f t="shared" si="280"/>
        <v/>
      </c>
      <c r="U233" s="82"/>
      <c r="V233" s="306"/>
      <c r="W233" s="306"/>
      <c r="AD233" s="76" t="str">
        <f>IF($P233="","0",VLOOKUP($P233,登録データ!$U$4:$V$19,2,FALSE))</f>
        <v>0</v>
      </c>
      <c r="AE233" s="76" t="str">
        <f t="shared" si="281"/>
        <v>00</v>
      </c>
      <c r="AF233" s="76" t="str">
        <f t="shared" si="282"/>
        <v/>
      </c>
      <c r="AG233" s="76" t="str">
        <f t="shared" si="273"/>
        <v>000000</v>
      </c>
      <c r="AH233" s="76" t="str">
        <f t="shared" si="274"/>
        <v/>
      </c>
      <c r="AI233" s="76" t="str">
        <f t="shared" si="283"/>
        <v/>
      </c>
      <c r="AJ233" s="320"/>
      <c r="AK233" s="320"/>
      <c r="BH233" s="76"/>
      <c r="BI233" s="76"/>
      <c r="BJ233" s="76"/>
      <c r="BK233" s="76"/>
    </row>
    <row r="234" spans="2:63" ht="19.5" customHeight="1" thickTop="1">
      <c r="B234" s="125">
        <v>72</v>
      </c>
      <c r="C234" s="164"/>
      <c r="D234" s="168"/>
      <c r="E234" s="174"/>
      <c r="F234" s="169"/>
      <c r="G234" s="168"/>
      <c r="H234" s="174"/>
      <c r="I234" s="169"/>
      <c r="J234" s="168"/>
      <c r="K234" s="169"/>
      <c r="L234" s="168"/>
      <c r="M234" s="174"/>
      <c r="N234" s="169"/>
      <c r="O234" s="48" t="s">
        <v>153</v>
      </c>
      <c r="P234" s="113"/>
      <c r="Q234" s="32"/>
      <c r="R234" s="17" t="str">
        <f t="shared" si="279"/>
        <v/>
      </c>
      <c r="S234" s="32"/>
      <c r="T234" s="17" t="str">
        <f t="shared" si="280"/>
        <v/>
      </c>
      <c r="U234" s="102"/>
      <c r="V234" s="305"/>
      <c r="W234" s="305"/>
      <c r="AD234" s="76" t="str">
        <f>IF($P234="","0",VLOOKUP($P234,登録データ!$U$4:$V$19,2,FALSE))</f>
        <v>0</v>
      </c>
      <c r="AE234" s="76" t="str">
        <f t="shared" si="281"/>
        <v>00</v>
      </c>
      <c r="AF234" s="76" t="str">
        <f t="shared" si="282"/>
        <v/>
      </c>
      <c r="AG234" s="76" t="str">
        <f t="shared" si="273"/>
        <v>000000</v>
      </c>
      <c r="AH234" s="76" t="str">
        <f t="shared" si="274"/>
        <v/>
      </c>
      <c r="AI234" s="76" t="str">
        <f t="shared" si="283"/>
        <v/>
      </c>
      <c r="AJ234" s="320" t="str">
        <f>IF($C234="","",IF($C234="@",0,IF(COUNTIF($C$21:$C$620,$C234)=1,0,1)))</f>
        <v/>
      </c>
      <c r="AK234" s="320" t="str">
        <f>IF($L234="","",IF(OR($L234="東京都",$L234="北海道",$L234="大阪府",$L234="京都府",RIGHT($L234,1)="県"),0,1))</f>
        <v/>
      </c>
      <c r="AO234" s="76" t="str">
        <f>IF(AP234="","",RANK(AP234,$AP$21:$AP$600,1))</f>
        <v/>
      </c>
      <c r="AP234" s="76" t="str">
        <f>IF(V234="","",C234)</f>
        <v/>
      </c>
      <c r="AQ234" s="1" t="str">
        <f>IF(AR234="","",RANK(AR234,$AR$21:$AR$600,1))</f>
        <v/>
      </c>
      <c r="AR234" s="76" t="str">
        <f>IF(W234="","",C234)</f>
        <v/>
      </c>
      <c r="BH234" s="76" t="str">
        <f t="shared" ref="BH234" si="308">IF(C234="","",G236)</f>
        <v/>
      </c>
      <c r="BI234" s="76" t="str">
        <f t="shared" ref="BI234" si="309">RIGHT(C234,3)</f>
        <v/>
      </c>
      <c r="BJ234" s="76" t="str">
        <f t="shared" ref="BJ234" si="310">IF(C234="","",RIGHT("00"&amp;BI234,3))</f>
        <v/>
      </c>
      <c r="BK234" s="76" t="str">
        <f t="shared" ref="BK234" si="311">CONCATENATE(BH234,BJ234)</f>
        <v/>
      </c>
    </row>
    <row r="235" spans="2:63" ht="18.75" customHeight="1">
      <c r="B235" s="125"/>
      <c r="C235" s="165"/>
      <c r="D235" s="170"/>
      <c r="E235" s="175"/>
      <c r="F235" s="171"/>
      <c r="G235" s="213"/>
      <c r="H235" s="214"/>
      <c r="I235" s="215"/>
      <c r="J235" s="170"/>
      <c r="K235" s="171"/>
      <c r="L235" s="170"/>
      <c r="M235" s="175"/>
      <c r="N235" s="171"/>
      <c r="O235" s="48" t="s">
        <v>154</v>
      </c>
      <c r="P235" s="27"/>
      <c r="Q235" s="45"/>
      <c r="R235" s="48" t="str">
        <f t="shared" si="279"/>
        <v/>
      </c>
      <c r="S235" s="45"/>
      <c r="T235" s="48" t="str">
        <f t="shared" si="280"/>
        <v/>
      </c>
      <c r="U235" s="73"/>
      <c r="V235" s="306"/>
      <c r="W235" s="306"/>
      <c r="AD235" s="76" t="str">
        <f>IF($P235="","0",VLOOKUP($P235,登録データ!$U$4:$V$19,2,FALSE))</f>
        <v>0</v>
      </c>
      <c r="AE235" s="76" t="str">
        <f t="shared" si="281"/>
        <v>00</v>
      </c>
      <c r="AF235" s="76" t="str">
        <f t="shared" si="282"/>
        <v/>
      </c>
      <c r="AG235" s="76" t="str">
        <f t="shared" si="273"/>
        <v>000000</v>
      </c>
      <c r="AH235" s="76" t="str">
        <f t="shared" si="274"/>
        <v/>
      </c>
      <c r="AI235" s="76" t="str">
        <f t="shared" si="283"/>
        <v/>
      </c>
      <c r="AJ235" s="320"/>
      <c r="AK235" s="320"/>
      <c r="BH235" s="76"/>
      <c r="BI235" s="76"/>
      <c r="BJ235" s="76"/>
      <c r="BK235" s="76"/>
    </row>
    <row r="236" spans="2:63" ht="19.5" customHeight="1" thickBot="1">
      <c r="B236" s="210"/>
      <c r="C236" s="166"/>
      <c r="D236" s="172"/>
      <c r="E236" s="176"/>
      <c r="F236" s="173"/>
      <c r="G236" s="216"/>
      <c r="H236" s="217"/>
      <c r="I236" s="218"/>
      <c r="J236" s="172"/>
      <c r="K236" s="173"/>
      <c r="L236" s="172"/>
      <c r="M236" s="176"/>
      <c r="N236" s="173"/>
      <c r="O236" s="9" t="s">
        <v>188</v>
      </c>
      <c r="P236" s="114"/>
      <c r="Q236" s="30"/>
      <c r="R236" s="9" t="str">
        <f t="shared" si="279"/>
        <v/>
      </c>
      <c r="S236" s="30"/>
      <c r="T236" s="9" t="str">
        <f t="shared" si="280"/>
        <v/>
      </c>
      <c r="U236" s="82"/>
      <c r="V236" s="306"/>
      <c r="W236" s="306"/>
      <c r="AD236" s="76" t="str">
        <f>IF($P236="","0",VLOOKUP($P236,登録データ!$U$4:$V$19,2,FALSE))</f>
        <v>0</v>
      </c>
      <c r="AE236" s="76" t="str">
        <f t="shared" si="281"/>
        <v>00</v>
      </c>
      <c r="AF236" s="76" t="str">
        <f t="shared" si="282"/>
        <v/>
      </c>
      <c r="AG236" s="76" t="str">
        <f t="shared" si="273"/>
        <v>000000</v>
      </c>
      <c r="AH236" s="76" t="str">
        <f t="shared" si="274"/>
        <v/>
      </c>
      <c r="AI236" s="76" t="str">
        <f t="shared" si="283"/>
        <v/>
      </c>
      <c r="AJ236" s="320"/>
      <c r="AK236" s="320"/>
      <c r="BH236" s="76"/>
      <c r="BI236" s="76"/>
      <c r="BJ236" s="76"/>
      <c r="BK236" s="76"/>
    </row>
    <row r="237" spans="2:63" ht="19.5" customHeight="1" thickTop="1">
      <c r="B237" s="125">
        <v>73</v>
      </c>
      <c r="C237" s="164"/>
      <c r="D237" s="168"/>
      <c r="E237" s="174"/>
      <c r="F237" s="169"/>
      <c r="G237" s="168"/>
      <c r="H237" s="174"/>
      <c r="I237" s="169"/>
      <c r="J237" s="168"/>
      <c r="K237" s="169"/>
      <c r="L237" s="168"/>
      <c r="M237" s="174"/>
      <c r="N237" s="169"/>
      <c r="O237" s="48" t="s">
        <v>153</v>
      </c>
      <c r="P237" s="113"/>
      <c r="Q237" s="32"/>
      <c r="R237" s="17" t="str">
        <f t="shared" si="279"/>
        <v/>
      </c>
      <c r="S237" s="32"/>
      <c r="T237" s="17" t="str">
        <f t="shared" si="280"/>
        <v/>
      </c>
      <c r="U237" s="102"/>
      <c r="V237" s="305"/>
      <c r="W237" s="305"/>
      <c r="AD237" s="76" t="str">
        <f>IF($P237="","0",VLOOKUP($P237,登録データ!$U$4:$V$19,2,FALSE))</f>
        <v>0</v>
      </c>
      <c r="AE237" s="76" t="str">
        <f t="shared" si="281"/>
        <v>00</v>
      </c>
      <c r="AF237" s="76" t="str">
        <f t="shared" si="282"/>
        <v/>
      </c>
      <c r="AG237" s="76" t="str">
        <f t="shared" si="273"/>
        <v>000000</v>
      </c>
      <c r="AH237" s="76" t="str">
        <f t="shared" si="274"/>
        <v/>
      </c>
      <c r="AI237" s="76" t="str">
        <f t="shared" si="283"/>
        <v/>
      </c>
      <c r="AJ237" s="320" t="str">
        <f>IF($C237="","",IF($C237="@",0,IF(COUNTIF($C$21:$C$620,$C237)=1,0,1)))</f>
        <v/>
      </c>
      <c r="AK237" s="320" t="str">
        <f>IF($L237="","",IF(OR($L237="東京都",$L237="北海道",$L237="大阪府",$L237="京都府",RIGHT($L237,1)="県"),0,1))</f>
        <v/>
      </c>
      <c r="AO237" s="76" t="str">
        <f>IF(AP237="","",RANK(AP237,$AP$21:$AP$600,1))</f>
        <v/>
      </c>
      <c r="AP237" s="76" t="str">
        <f>IF(V237="","",C237)</f>
        <v/>
      </c>
      <c r="AQ237" s="1" t="str">
        <f>IF(AR237="","",RANK(AR237,$AR$21:$AR$600,1))</f>
        <v/>
      </c>
      <c r="AR237" s="76" t="str">
        <f>IF(W237="","",C237)</f>
        <v/>
      </c>
      <c r="BH237" s="76" t="str">
        <f t="shared" ref="BH237" si="312">IF(C237="","",G239)</f>
        <v/>
      </c>
      <c r="BI237" s="76" t="str">
        <f t="shared" ref="BI237" si="313">RIGHT(C237,3)</f>
        <v/>
      </c>
      <c r="BJ237" s="76" t="str">
        <f t="shared" ref="BJ237" si="314">IF(C237="","",RIGHT("00"&amp;BI237,3))</f>
        <v/>
      </c>
      <c r="BK237" s="76" t="str">
        <f t="shared" ref="BK237" si="315">CONCATENATE(BH237,BJ237)</f>
        <v/>
      </c>
    </row>
    <row r="238" spans="2:63" ht="18.75" customHeight="1">
      <c r="B238" s="125"/>
      <c r="C238" s="165"/>
      <c r="D238" s="170"/>
      <c r="E238" s="175"/>
      <c r="F238" s="171"/>
      <c r="G238" s="213"/>
      <c r="H238" s="214"/>
      <c r="I238" s="215"/>
      <c r="J238" s="170"/>
      <c r="K238" s="171"/>
      <c r="L238" s="170"/>
      <c r="M238" s="175"/>
      <c r="N238" s="171"/>
      <c r="O238" s="48" t="s">
        <v>154</v>
      </c>
      <c r="P238" s="27"/>
      <c r="Q238" s="45"/>
      <c r="R238" s="48" t="str">
        <f t="shared" si="279"/>
        <v/>
      </c>
      <c r="S238" s="45"/>
      <c r="T238" s="48" t="str">
        <f t="shared" si="280"/>
        <v/>
      </c>
      <c r="U238" s="73"/>
      <c r="V238" s="306"/>
      <c r="W238" s="306"/>
      <c r="AD238" s="76" t="str">
        <f>IF($P238="","0",VLOOKUP($P238,登録データ!$U$4:$V$19,2,FALSE))</f>
        <v>0</v>
      </c>
      <c r="AE238" s="76" t="str">
        <f t="shared" si="281"/>
        <v>00</v>
      </c>
      <c r="AF238" s="76" t="str">
        <f t="shared" si="282"/>
        <v/>
      </c>
      <c r="AG238" s="76" t="str">
        <f t="shared" si="273"/>
        <v>000000</v>
      </c>
      <c r="AH238" s="76" t="str">
        <f t="shared" si="274"/>
        <v/>
      </c>
      <c r="AI238" s="76" t="str">
        <f t="shared" si="283"/>
        <v/>
      </c>
      <c r="AJ238" s="320"/>
      <c r="AK238" s="320"/>
      <c r="BH238" s="76"/>
      <c r="BI238" s="76"/>
      <c r="BJ238" s="76"/>
      <c r="BK238" s="76"/>
    </row>
    <row r="239" spans="2:63" ht="19.5" customHeight="1" thickBot="1">
      <c r="B239" s="210"/>
      <c r="C239" s="166"/>
      <c r="D239" s="172"/>
      <c r="E239" s="176"/>
      <c r="F239" s="173"/>
      <c r="G239" s="216"/>
      <c r="H239" s="217"/>
      <c r="I239" s="218"/>
      <c r="J239" s="172"/>
      <c r="K239" s="173"/>
      <c r="L239" s="172"/>
      <c r="M239" s="176"/>
      <c r="N239" s="173"/>
      <c r="O239" s="9" t="s">
        <v>188</v>
      </c>
      <c r="P239" s="114"/>
      <c r="Q239" s="30"/>
      <c r="R239" s="9" t="str">
        <f t="shared" si="279"/>
        <v/>
      </c>
      <c r="S239" s="30"/>
      <c r="T239" s="9" t="str">
        <f t="shared" si="280"/>
        <v/>
      </c>
      <c r="U239" s="82"/>
      <c r="V239" s="306"/>
      <c r="W239" s="306"/>
      <c r="AD239" s="76" t="str">
        <f>IF($P239="","0",VLOOKUP($P239,登録データ!$U$4:$V$19,2,FALSE))</f>
        <v>0</v>
      </c>
      <c r="AE239" s="76" t="str">
        <f t="shared" si="281"/>
        <v>00</v>
      </c>
      <c r="AF239" s="76" t="str">
        <f t="shared" si="282"/>
        <v/>
      </c>
      <c r="AG239" s="76" t="str">
        <f t="shared" si="273"/>
        <v>000000</v>
      </c>
      <c r="AH239" s="76" t="str">
        <f t="shared" si="274"/>
        <v/>
      </c>
      <c r="AI239" s="76" t="str">
        <f t="shared" si="283"/>
        <v/>
      </c>
      <c r="AJ239" s="320"/>
      <c r="AK239" s="320"/>
      <c r="BH239" s="76"/>
      <c r="BI239" s="76"/>
      <c r="BJ239" s="76"/>
      <c r="BK239" s="76"/>
    </row>
    <row r="240" spans="2:63" ht="19.5" customHeight="1" thickTop="1">
      <c r="B240" s="125">
        <v>74</v>
      </c>
      <c r="C240" s="164"/>
      <c r="D240" s="168"/>
      <c r="E240" s="174"/>
      <c r="F240" s="169"/>
      <c r="G240" s="168"/>
      <c r="H240" s="174"/>
      <c r="I240" s="169"/>
      <c r="J240" s="168"/>
      <c r="K240" s="169"/>
      <c r="L240" s="168"/>
      <c r="M240" s="174"/>
      <c r="N240" s="169"/>
      <c r="O240" s="48" t="s">
        <v>153</v>
      </c>
      <c r="P240" s="113"/>
      <c r="Q240" s="32"/>
      <c r="R240" s="17" t="str">
        <f t="shared" si="279"/>
        <v/>
      </c>
      <c r="S240" s="32"/>
      <c r="T240" s="17" t="str">
        <f t="shared" si="280"/>
        <v/>
      </c>
      <c r="U240" s="102"/>
      <c r="V240" s="305"/>
      <c r="W240" s="305"/>
      <c r="AD240" s="76" t="str">
        <f>IF($P240="","0",VLOOKUP($P240,登録データ!$U$4:$V$19,2,FALSE))</f>
        <v>0</v>
      </c>
      <c r="AE240" s="76" t="str">
        <f t="shared" si="281"/>
        <v>00</v>
      </c>
      <c r="AF240" s="76" t="str">
        <f t="shared" si="282"/>
        <v/>
      </c>
      <c r="AG240" s="76" t="str">
        <f t="shared" si="273"/>
        <v>000000</v>
      </c>
      <c r="AH240" s="76" t="str">
        <f t="shared" si="274"/>
        <v/>
      </c>
      <c r="AI240" s="76" t="str">
        <f t="shared" si="283"/>
        <v/>
      </c>
      <c r="AJ240" s="320" t="str">
        <f>IF($C240="","",IF($C240="@",0,IF(COUNTIF($C$21:$C$620,$C240)=1,0,1)))</f>
        <v/>
      </c>
      <c r="AK240" s="320" t="str">
        <f>IF($L240="","",IF(OR($L240="東京都",$L240="北海道",$L240="大阪府",$L240="京都府",RIGHT($L240,1)="県"),0,1))</f>
        <v/>
      </c>
      <c r="AO240" s="76" t="str">
        <f>IF(AP240="","",RANK(AP240,$AP$21:$AP$600,1))</f>
        <v/>
      </c>
      <c r="AP240" s="76" t="str">
        <f>IF(V240="","",C240)</f>
        <v/>
      </c>
      <c r="AQ240" s="1" t="str">
        <f>IF(AR240="","",RANK(AR240,$AR$21:$AR$600,1))</f>
        <v/>
      </c>
      <c r="AR240" s="76" t="str">
        <f>IF(W240="","",C240)</f>
        <v/>
      </c>
      <c r="BH240" s="76" t="str">
        <f t="shared" ref="BH240" si="316">IF(C240="","",G242)</f>
        <v/>
      </c>
      <c r="BI240" s="76" t="str">
        <f t="shared" ref="BI240" si="317">RIGHT(C240,3)</f>
        <v/>
      </c>
      <c r="BJ240" s="76" t="str">
        <f t="shared" ref="BJ240" si="318">IF(C240="","",RIGHT("00"&amp;BI240,3))</f>
        <v/>
      </c>
      <c r="BK240" s="76" t="str">
        <f t="shared" ref="BK240" si="319">CONCATENATE(BH240,BJ240)</f>
        <v/>
      </c>
    </row>
    <row r="241" spans="2:63" ht="18.75" customHeight="1">
      <c r="B241" s="125"/>
      <c r="C241" s="165"/>
      <c r="D241" s="170"/>
      <c r="E241" s="175"/>
      <c r="F241" s="171"/>
      <c r="G241" s="213"/>
      <c r="H241" s="214"/>
      <c r="I241" s="215"/>
      <c r="J241" s="170"/>
      <c r="K241" s="171"/>
      <c r="L241" s="170"/>
      <c r="M241" s="175"/>
      <c r="N241" s="171"/>
      <c r="O241" s="48" t="s">
        <v>154</v>
      </c>
      <c r="P241" s="27"/>
      <c r="Q241" s="45"/>
      <c r="R241" s="48" t="str">
        <f t="shared" si="279"/>
        <v/>
      </c>
      <c r="S241" s="45"/>
      <c r="T241" s="48" t="str">
        <f t="shared" si="280"/>
        <v/>
      </c>
      <c r="U241" s="73"/>
      <c r="V241" s="306"/>
      <c r="W241" s="306"/>
      <c r="AD241" s="76" t="str">
        <f>IF($P241="","0",VLOOKUP($P241,登録データ!$U$4:$V$19,2,FALSE))</f>
        <v>0</v>
      </c>
      <c r="AE241" s="76" t="str">
        <f t="shared" si="281"/>
        <v>00</v>
      </c>
      <c r="AF241" s="76" t="str">
        <f t="shared" si="282"/>
        <v/>
      </c>
      <c r="AG241" s="76" t="str">
        <f t="shared" si="273"/>
        <v>000000</v>
      </c>
      <c r="AH241" s="76" t="str">
        <f t="shared" si="274"/>
        <v/>
      </c>
      <c r="AI241" s="76" t="str">
        <f t="shared" si="283"/>
        <v/>
      </c>
      <c r="AJ241" s="320"/>
      <c r="AK241" s="320"/>
      <c r="BH241" s="76"/>
      <c r="BI241" s="76"/>
      <c r="BJ241" s="76"/>
      <c r="BK241" s="76"/>
    </row>
    <row r="242" spans="2:63" ht="19.5" customHeight="1" thickBot="1">
      <c r="B242" s="210"/>
      <c r="C242" s="166"/>
      <c r="D242" s="172"/>
      <c r="E242" s="176"/>
      <c r="F242" s="173"/>
      <c r="G242" s="216"/>
      <c r="H242" s="217"/>
      <c r="I242" s="218"/>
      <c r="J242" s="172"/>
      <c r="K242" s="173"/>
      <c r="L242" s="172"/>
      <c r="M242" s="176"/>
      <c r="N242" s="173"/>
      <c r="O242" s="9" t="s">
        <v>188</v>
      </c>
      <c r="P242" s="114"/>
      <c r="Q242" s="30"/>
      <c r="R242" s="9" t="str">
        <f t="shared" si="279"/>
        <v/>
      </c>
      <c r="S242" s="30"/>
      <c r="T242" s="9" t="str">
        <f t="shared" si="280"/>
        <v/>
      </c>
      <c r="U242" s="82"/>
      <c r="V242" s="306"/>
      <c r="W242" s="306"/>
      <c r="AD242" s="76" t="str">
        <f>IF($P242="","0",VLOOKUP($P242,登録データ!$U$4:$V$19,2,FALSE))</f>
        <v>0</v>
      </c>
      <c r="AE242" s="76" t="str">
        <f t="shared" si="281"/>
        <v>00</v>
      </c>
      <c r="AF242" s="76" t="str">
        <f t="shared" si="282"/>
        <v/>
      </c>
      <c r="AG242" s="76" t="str">
        <f t="shared" si="273"/>
        <v>000000</v>
      </c>
      <c r="AH242" s="76" t="str">
        <f t="shared" si="274"/>
        <v/>
      </c>
      <c r="AI242" s="76" t="str">
        <f t="shared" si="283"/>
        <v/>
      </c>
      <c r="AJ242" s="320"/>
      <c r="AK242" s="320"/>
      <c r="BH242" s="76"/>
      <c r="BI242" s="76"/>
      <c r="BJ242" s="76"/>
      <c r="BK242" s="76"/>
    </row>
    <row r="243" spans="2:63" ht="19.5" customHeight="1" thickTop="1">
      <c r="B243" s="125">
        <v>75</v>
      </c>
      <c r="C243" s="164"/>
      <c r="D243" s="168"/>
      <c r="E243" s="174"/>
      <c r="F243" s="169"/>
      <c r="G243" s="168"/>
      <c r="H243" s="174"/>
      <c r="I243" s="169"/>
      <c r="J243" s="168"/>
      <c r="K243" s="169"/>
      <c r="L243" s="168"/>
      <c r="M243" s="174"/>
      <c r="N243" s="169"/>
      <c r="O243" s="48" t="s">
        <v>153</v>
      </c>
      <c r="P243" s="113"/>
      <c r="Q243" s="32"/>
      <c r="R243" s="17" t="str">
        <f t="shared" si="279"/>
        <v/>
      </c>
      <c r="S243" s="32"/>
      <c r="T243" s="17" t="str">
        <f t="shared" si="280"/>
        <v/>
      </c>
      <c r="U243" s="102"/>
      <c r="V243" s="305"/>
      <c r="W243" s="305"/>
      <c r="AD243" s="76" t="str">
        <f>IF($P243="","0",VLOOKUP($P243,登録データ!$U$4:$V$19,2,FALSE))</f>
        <v>0</v>
      </c>
      <c r="AE243" s="76" t="str">
        <f t="shared" si="281"/>
        <v>00</v>
      </c>
      <c r="AF243" s="76" t="str">
        <f t="shared" si="282"/>
        <v/>
      </c>
      <c r="AG243" s="76" t="str">
        <f t="shared" si="273"/>
        <v>000000</v>
      </c>
      <c r="AH243" s="76" t="str">
        <f t="shared" si="274"/>
        <v/>
      </c>
      <c r="AI243" s="76" t="str">
        <f t="shared" si="283"/>
        <v/>
      </c>
      <c r="AJ243" s="320" t="str">
        <f>IF($C243="","",IF($C243="@",0,IF(COUNTIF($C$21:$C$620,$C243)=1,0,1)))</f>
        <v/>
      </c>
      <c r="AK243" s="320" t="str">
        <f>IF($L243="","",IF(OR($L243="東京都",$L243="北海道",$L243="大阪府",$L243="京都府",RIGHT($L243,1)="県"),0,1))</f>
        <v/>
      </c>
      <c r="AO243" s="76" t="str">
        <f>IF(AP243="","",RANK(AP243,$AP$21:$AP$600,1))</f>
        <v/>
      </c>
      <c r="AP243" s="76" t="str">
        <f>IF(V243="","",C243)</f>
        <v/>
      </c>
      <c r="AQ243" s="1" t="str">
        <f>IF(AR243="","",RANK(AR243,$AR$21:$AR$600,1))</f>
        <v/>
      </c>
      <c r="AR243" s="76" t="str">
        <f>IF(W243="","",C243)</f>
        <v/>
      </c>
      <c r="BH243" s="76" t="str">
        <f t="shared" ref="BH243" si="320">IF(C243="","",G245)</f>
        <v/>
      </c>
      <c r="BI243" s="76" t="str">
        <f t="shared" ref="BI243" si="321">RIGHT(C243,3)</f>
        <v/>
      </c>
      <c r="BJ243" s="76" t="str">
        <f t="shared" ref="BJ243" si="322">IF(C243="","",RIGHT("00"&amp;BI243,3))</f>
        <v/>
      </c>
      <c r="BK243" s="76" t="str">
        <f t="shared" ref="BK243" si="323">CONCATENATE(BH243,BJ243)</f>
        <v/>
      </c>
    </row>
    <row r="244" spans="2:63" ht="18.75" customHeight="1">
      <c r="B244" s="125"/>
      <c r="C244" s="165"/>
      <c r="D244" s="170"/>
      <c r="E244" s="175"/>
      <c r="F244" s="171"/>
      <c r="G244" s="213"/>
      <c r="H244" s="214"/>
      <c r="I244" s="215"/>
      <c r="J244" s="170"/>
      <c r="K244" s="171"/>
      <c r="L244" s="170"/>
      <c r="M244" s="175"/>
      <c r="N244" s="171"/>
      <c r="O244" s="48" t="s">
        <v>154</v>
      </c>
      <c r="P244" s="27"/>
      <c r="Q244" s="45"/>
      <c r="R244" s="48" t="str">
        <f t="shared" si="279"/>
        <v/>
      </c>
      <c r="S244" s="45"/>
      <c r="T244" s="48" t="str">
        <f t="shared" si="280"/>
        <v/>
      </c>
      <c r="U244" s="73"/>
      <c r="V244" s="306"/>
      <c r="W244" s="306"/>
      <c r="AD244" s="76" t="str">
        <f>IF($P244="","0",VLOOKUP($P244,登録データ!$U$4:$V$19,2,FALSE))</f>
        <v>0</v>
      </c>
      <c r="AE244" s="76" t="str">
        <f t="shared" si="281"/>
        <v>00</v>
      </c>
      <c r="AF244" s="76" t="str">
        <f t="shared" si="282"/>
        <v/>
      </c>
      <c r="AG244" s="76" t="str">
        <f t="shared" si="273"/>
        <v>000000</v>
      </c>
      <c r="AH244" s="76" t="str">
        <f t="shared" si="274"/>
        <v/>
      </c>
      <c r="AI244" s="76" t="str">
        <f t="shared" si="283"/>
        <v/>
      </c>
      <c r="AJ244" s="320"/>
      <c r="AK244" s="320"/>
      <c r="BH244" s="76"/>
      <c r="BI244" s="76"/>
      <c r="BJ244" s="76"/>
      <c r="BK244" s="76"/>
    </row>
    <row r="245" spans="2:63" ht="19.5" customHeight="1" thickBot="1">
      <c r="B245" s="210"/>
      <c r="C245" s="166"/>
      <c r="D245" s="172"/>
      <c r="E245" s="176"/>
      <c r="F245" s="173"/>
      <c r="G245" s="216"/>
      <c r="H245" s="217"/>
      <c r="I245" s="218"/>
      <c r="J245" s="172"/>
      <c r="K245" s="173"/>
      <c r="L245" s="172"/>
      <c r="M245" s="176"/>
      <c r="N245" s="173"/>
      <c r="O245" s="9" t="s">
        <v>188</v>
      </c>
      <c r="P245" s="114"/>
      <c r="Q245" s="30"/>
      <c r="R245" s="9" t="str">
        <f t="shared" si="279"/>
        <v/>
      </c>
      <c r="S245" s="30"/>
      <c r="T245" s="9" t="str">
        <f t="shared" si="280"/>
        <v/>
      </c>
      <c r="U245" s="82"/>
      <c r="V245" s="306"/>
      <c r="W245" s="306"/>
      <c r="AD245" s="76" t="str">
        <f>IF($P245="","0",VLOOKUP($P245,登録データ!$U$4:$V$19,2,FALSE))</f>
        <v>0</v>
      </c>
      <c r="AE245" s="76" t="str">
        <f t="shared" si="281"/>
        <v>00</v>
      </c>
      <c r="AF245" s="76" t="str">
        <f t="shared" si="282"/>
        <v/>
      </c>
      <c r="AG245" s="76" t="str">
        <f t="shared" si="273"/>
        <v>000000</v>
      </c>
      <c r="AH245" s="76" t="str">
        <f t="shared" si="274"/>
        <v/>
      </c>
      <c r="AI245" s="76" t="str">
        <f t="shared" si="283"/>
        <v/>
      </c>
      <c r="AJ245" s="320"/>
      <c r="AK245" s="320"/>
      <c r="BH245" s="76"/>
      <c r="BI245" s="76"/>
      <c r="BJ245" s="76"/>
      <c r="BK245" s="76"/>
    </row>
    <row r="246" spans="2:63" ht="19.5" customHeight="1" thickTop="1">
      <c r="B246" s="125">
        <v>76</v>
      </c>
      <c r="C246" s="164"/>
      <c r="D246" s="168"/>
      <c r="E246" s="174"/>
      <c r="F246" s="169"/>
      <c r="G246" s="168"/>
      <c r="H246" s="174"/>
      <c r="I246" s="169"/>
      <c r="J246" s="168"/>
      <c r="K246" s="169"/>
      <c r="L246" s="168"/>
      <c r="M246" s="174"/>
      <c r="N246" s="169"/>
      <c r="O246" s="48" t="s">
        <v>153</v>
      </c>
      <c r="P246" s="113"/>
      <c r="Q246" s="32"/>
      <c r="R246" s="17" t="str">
        <f t="shared" si="279"/>
        <v/>
      </c>
      <c r="S246" s="32"/>
      <c r="T246" s="17" t="str">
        <f t="shared" si="280"/>
        <v/>
      </c>
      <c r="U246" s="102"/>
      <c r="V246" s="305"/>
      <c r="W246" s="305"/>
      <c r="AD246" s="76" t="str">
        <f>IF($P246="","0",VLOOKUP($P246,登録データ!$U$4:$V$19,2,FALSE))</f>
        <v>0</v>
      </c>
      <c r="AE246" s="76" t="str">
        <f t="shared" si="281"/>
        <v>00</v>
      </c>
      <c r="AF246" s="76" t="str">
        <f t="shared" si="282"/>
        <v/>
      </c>
      <c r="AG246" s="76" t="str">
        <f t="shared" si="273"/>
        <v>000000</v>
      </c>
      <c r="AH246" s="76" t="str">
        <f t="shared" si="274"/>
        <v/>
      </c>
      <c r="AI246" s="76" t="str">
        <f t="shared" si="283"/>
        <v/>
      </c>
      <c r="AJ246" s="320" t="str">
        <f>IF($C246="","",IF($C246="@",0,IF(COUNTIF($C$21:$C$620,$C246)=1,0,1)))</f>
        <v/>
      </c>
      <c r="AK246" s="320" t="str">
        <f>IF($L246="","",IF(OR($L246="東京都",$L246="北海道",$L246="大阪府",$L246="京都府",RIGHT($L246,1)="県"),0,1))</f>
        <v/>
      </c>
      <c r="AO246" s="76" t="str">
        <f>IF(AP246="","",RANK(AP246,$AP$21:$AP$600,1))</f>
        <v/>
      </c>
      <c r="AP246" s="76" t="str">
        <f>IF(V246="","",C246)</f>
        <v/>
      </c>
      <c r="AQ246" s="1" t="str">
        <f>IF(AR246="","",RANK(AR246,$AR$21:$AR$600,1))</f>
        <v/>
      </c>
      <c r="AR246" s="76" t="str">
        <f>IF(W246="","",C246)</f>
        <v/>
      </c>
      <c r="BH246" s="76" t="str">
        <f t="shared" ref="BH246" si="324">IF(C246="","",G248)</f>
        <v/>
      </c>
      <c r="BI246" s="76" t="str">
        <f t="shared" ref="BI246" si="325">RIGHT(C246,3)</f>
        <v/>
      </c>
      <c r="BJ246" s="76" t="str">
        <f t="shared" ref="BJ246" si="326">IF(C246="","",RIGHT("00"&amp;BI246,3))</f>
        <v/>
      </c>
      <c r="BK246" s="76" t="str">
        <f t="shared" ref="BK246" si="327">CONCATENATE(BH246,BJ246)</f>
        <v/>
      </c>
    </row>
    <row r="247" spans="2:63" ht="18.75" customHeight="1">
      <c r="B247" s="125"/>
      <c r="C247" s="165"/>
      <c r="D247" s="170"/>
      <c r="E247" s="175"/>
      <c r="F247" s="171"/>
      <c r="G247" s="213"/>
      <c r="H247" s="214"/>
      <c r="I247" s="215"/>
      <c r="J247" s="170"/>
      <c r="K247" s="171"/>
      <c r="L247" s="170"/>
      <c r="M247" s="175"/>
      <c r="N247" s="171"/>
      <c r="O247" s="48" t="s">
        <v>154</v>
      </c>
      <c r="P247" s="27"/>
      <c r="Q247" s="45"/>
      <c r="R247" s="48" t="str">
        <f t="shared" si="279"/>
        <v/>
      </c>
      <c r="S247" s="45"/>
      <c r="T247" s="48" t="str">
        <f t="shared" si="280"/>
        <v/>
      </c>
      <c r="U247" s="73"/>
      <c r="V247" s="306"/>
      <c r="W247" s="306"/>
      <c r="AD247" s="76" t="str">
        <f>IF($P247="","0",VLOOKUP($P247,登録データ!$U$4:$V$19,2,FALSE))</f>
        <v>0</v>
      </c>
      <c r="AE247" s="76" t="str">
        <f t="shared" si="281"/>
        <v>00</v>
      </c>
      <c r="AF247" s="76" t="str">
        <f t="shared" si="282"/>
        <v/>
      </c>
      <c r="AG247" s="76" t="str">
        <f t="shared" si="273"/>
        <v>000000</v>
      </c>
      <c r="AH247" s="76" t="str">
        <f t="shared" si="274"/>
        <v/>
      </c>
      <c r="AI247" s="76" t="str">
        <f t="shared" si="283"/>
        <v/>
      </c>
      <c r="AJ247" s="320"/>
      <c r="AK247" s="320"/>
      <c r="BH247" s="76"/>
      <c r="BI247" s="76"/>
      <c r="BJ247" s="76"/>
      <c r="BK247" s="76"/>
    </row>
    <row r="248" spans="2:63" ht="19.5" customHeight="1" thickBot="1">
      <c r="B248" s="210"/>
      <c r="C248" s="166"/>
      <c r="D248" s="172"/>
      <c r="E248" s="176"/>
      <c r="F248" s="173"/>
      <c r="G248" s="216"/>
      <c r="H248" s="217"/>
      <c r="I248" s="218"/>
      <c r="J248" s="172"/>
      <c r="K248" s="173"/>
      <c r="L248" s="172"/>
      <c r="M248" s="176"/>
      <c r="N248" s="173"/>
      <c r="O248" s="9" t="s">
        <v>188</v>
      </c>
      <c r="P248" s="114"/>
      <c r="Q248" s="30"/>
      <c r="R248" s="9" t="str">
        <f t="shared" si="279"/>
        <v/>
      </c>
      <c r="S248" s="30"/>
      <c r="T248" s="9" t="str">
        <f t="shared" si="280"/>
        <v/>
      </c>
      <c r="U248" s="82"/>
      <c r="V248" s="306"/>
      <c r="W248" s="306"/>
      <c r="AD248" s="76" t="str">
        <f>IF($P248="","0",VLOOKUP($P248,登録データ!$U$4:$V$19,2,FALSE))</f>
        <v>0</v>
      </c>
      <c r="AE248" s="76" t="str">
        <f t="shared" si="281"/>
        <v>00</v>
      </c>
      <c r="AF248" s="76" t="str">
        <f t="shared" si="282"/>
        <v/>
      </c>
      <c r="AG248" s="76" t="str">
        <f t="shared" si="273"/>
        <v>000000</v>
      </c>
      <c r="AH248" s="76" t="str">
        <f t="shared" si="274"/>
        <v/>
      </c>
      <c r="AI248" s="76" t="str">
        <f t="shared" si="283"/>
        <v/>
      </c>
      <c r="AJ248" s="320"/>
      <c r="AK248" s="320"/>
      <c r="BH248" s="76"/>
      <c r="BI248" s="76"/>
      <c r="BJ248" s="76"/>
      <c r="BK248" s="76"/>
    </row>
    <row r="249" spans="2:63" ht="19.5" customHeight="1" thickTop="1">
      <c r="B249" s="125">
        <v>77</v>
      </c>
      <c r="C249" s="164"/>
      <c r="D249" s="168"/>
      <c r="E249" s="174"/>
      <c r="F249" s="169"/>
      <c r="G249" s="168"/>
      <c r="H249" s="174"/>
      <c r="I249" s="169"/>
      <c r="J249" s="168"/>
      <c r="K249" s="169"/>
      <c r="L249" s="168"/>
      <c r="M249" s="174"/>
      <c r="N249" s="169"/>
      <c r="O249" s="48" t="s">
        <v>153</v>
      </c>
      <c r="P249" s="113"/>
      <c r="Q249" s="32"/>
      <c r="R249" s="17" t="str">
        <f t="shared" si="279"/>
        <v/>
      </c>
      <c r="S249" s="32"/>
      <c r="T249" s="17" t="str">
        <f t="shared" si="280"/>
        <v/>
      </c>
      <c r="U249" s="102"/>
      <c r="V249" s="305"/>
      <c r="W249" s="305"/>
      <c r="AD249" s="76" t="str">
        <f>IF($P249="","0",VLOOKUP($P249,登録データ!$U$4:$V$19,2,FALSE))</f>
        <v>0</v>
      </c>
      <c r="AE249" s="76" t="str">
        <f t="shared" si="281"/>
        <v>00</v>
      </c>
      <c r="AF249" s="76" t="str">
        <f t="shared" si="282"/>
        <v/>
      </c>
      <c r="AG249" s="76" t="str">
        <f t="shared" si="273"/>
        <v>000000</v>
      </c>
      <c r="AH249" s="76" t="str">
        <f t="shared" si="274"/>
        <v/>
      </c>
      <c r="AI249" s="76" t="str">
        <f t="shared" si="283"/>
        <v/>
      </c>
      <c r="AJ249" s="320" t="str">
        <f>IF($C249="","",IF($C249="@",0,IF(COUNTIF($C$21:$C$620,$C249)=1,0,1)))</f>
        <v/>
      </c>
      <c r="AK249" s="320" t="str">
        <f>IF($L249="","",IF(OR($L249="東京都",$L249="北海道",$L249="大阪府",$L249="京都府",RIGHT($L249,1)="県"),0,1))</f>
        <v/>
      </c>
      <c r="AO249" s="76" t="str">
        <f>IF(AP249="","",RANK(AP249,$AP$21:$AP$600,1))</f>
        <v/>
      </c>
      <c r="AP249" s="76" t="str">
        <f>IF(V249="","",C249)</f>
        <v/>
      </c>
      <c r="AQ249" s="1" t="str">
        <f>IF(AR249="","",RANK(AR249,$AR$21:$AR$600,1))</f>
        <v/>
      </c>
      <c r="AR249" s="76" t="str">
        <f>IF(W249="","",C249)</f>
        <v/>
      </c>
      <c r="BH249" s="76" t="str">
        <f t="shared" ref="BH249" si="328">IF(C249="","",G251)</f>
        <v/>
      </c>
      <c r="BI249" s="76" t="str">
        <f t="shared" ref="BI249" si="329">RIGHT(C249,3)</f>
        <v/>
      </c>
      <c r="BJ249" s="76" t="str">
        <f t="shared" ref="BJ249" si="330">IF(C249="","",RIGHT("00"&amp;BI249,3))</f>
        <v/>
      </c>
      <c r="BK249" s="76" t="str">
        <f t="shared" ref="BK249" si="331">CONCATENATE(BH249,BJ249)</f>
        <v/>
      </c>
    </row>
    <row r="250" spans="2:63" ht="18.75" customHeight="1">
      <c r="B250" s="125"/>
      <c r="C250" s="165"/>
      <c r="D250" s="170"/>
      <c r="E250" s="175"/>
      <c r="F250" s="171"/>
      <c r="G250" s="213"/>
      <c r="H250" s="214"/>
      <c r="I250" s="215"/>
      <c r="J250" s="170"/>
      <c r="K250" s="171"/>
      <c r="L250" s="170"/>
      <c r="M250" s="175"/>
      <c r="N250" s="171"/>
      <c r="O250" s="48" t="s">
        <v>154</v>
      </c>
      <c r="P250" s="27"/>
      <c r="Q250" s="45"/>
      <c r="R250" s="48" t="str">
        <f t="shared" si="279"/>
        <v/>
      </c>
      <c r="S250" s="45"/>
      <c r="T250" s="48" t="str">
        <f t="shared" si="280"/>
        <v/>
      </c>
      <c r="U250" s="73"/>
      <c r="V250" s="306"/>
      <c r="W250" s="306"/>
      <c r="AD250" s="76" t="str">
        <f>IF($P250="","0",VLOOKUP($P250,登録データ!$U$4:$V$19,2,FALSE))</f>
        <v>0</v>
      </c>
      <c r="AE250" s="76" t="str">
        <f t="shared" si="281"/>
        <v>00</v>
      </c>
      <c r="AF250" s="76" t="str">
        <f t="shared" si="282"/>
        <v/>
      </c>
      <c r="AG250" s="76" t="str">
        <f t="shared" si="273"/>
        <v>000000</v>
      </c>
      <c r="AH250" s="76" t="str">
        <f t="shared" si="274"/>
        <v/>
      </c>
      <c r="AI250" s="76" t="str">
        <f t="shared" si="283"/>
        <v/>
      </c>
      <c r="AJ250" s="320"/>
      <c r="AK250" s="320"/>
      <c r="BH250" s="76"/>
      <c r="BI250" s="76"/>
      <c r="BJ250" s="76"/>
      <c r="BK250" s="76"/>
    </row>
    <row r="251" spans="2:63" ht="19.5" customHeight="1" thickBot="1">
      <c r="B251" s="210"/>
      <c r="C251" s="166"/>
      <c r="D251" s="172"/>
      <c r="E251" s="176"/>
      <c r="F251" s="173"/>
      <c r="G251" s="216"/>
      <c r="H251" s="217"/>
      <c r="I251" s="218"/>
      <c r="J251" s="172"/>
      <c r="K251" s="173"/>
      <c r="L251" s="172"/>
      <c r="M251" s="176"/>
      <c r="N251" s="173"/>
      <c r="O251" s="9" t="s">
        <v>188</v>
      </c>
      <c r="P251" s="114"/>
      <c r="Q251" s="30"/>
      <c r="R251" s="9" t="str">
        <f t="shared" si="279"/>
        <v/>
      </c>
      <c r="S251" s="30"/>
      <c r="T251" s="9" t="str">
        <f t="shared" si="280"/>
        <v/>
      </c>
      <c r="U251" s="82"/>
      <c r="V251" s="306"/>
      <c r="W251" s="306"/>
      <c r="AD251" s="76" t="str">
        <f>IF($P251="","0",VLOOKUP($P251,登録データ!$U$4:$V$19,2,FALSE))</f>
        <v>0</v>
      </c>
      <c r="AE251" s="76" t="str">
        <f t="shared" si="281"/>
        <v>00</v>
      </c>
      <c r="AF251" s="76" t="str">
        <f t="shared" si="282"/>
        <v/>
      </c>
      <c r="AG251" s="76" t="str">
        <f t="shared" si="273"/>
        <v>000000</v>
      </c>
      <c r="AH251" s="76" t="str">
        <f t="shared" si="274"/>
        <v/>
      </c>
      <c r="AI251" s="76" t="str">
        <f t="shared" si="283"/>
        <v/>
      </c>
      <c r="AJ251" s="320"/>
      <c r="AK251" s="320"/>
      <c r="BH251" s="76"/>
      <c r="BI251" s="76"/>
      <c r="BJ251" s="76"/>
      <c r="BK251" s="76"/>
    </row>
    <row r="252" spans="2:63" ht="19.5" customHeight="1" thickTop="1">
      <c r="B252" s="125">
        <v>78</v>
      </c>
      <c r="C252" s="164"/>
      <c r="D252" s="168"/>
      <c r="E252" s="174"/>
      <c r="F252" s="169"/>
      <c r="G252" s="168"/>
      <c r="H252" s="174"/>
      <c r="I252" s="169"/>
      <c r="J252" s="168"/>
      <c r="K252" s="169"/>
      <c r="L252" s="168"/>
      <c r="M252" s="174"/>
      <c r="N252" s="169"/>
      <c r="O252" s="48" t="s">
        <v>153</v>
      </c>
      <c r="P252" s="113"/>
      <c r="Q252" s="32"/>
      <c r="R252" s="17" t="str">
        <f t="shared" si="279"/>
        <v/>
      </c>
      <c r="S252" s="32"/>
      <c r="T252" s="17" t="str">
        <f t="shared" si="280"/>
        <v/>
      </c>
      <c r="U252" s="102"/>
      <c r="V252" s="305"/>
      <c r="W252" s="305"/>
      <c r="AD252" s="76" t="str">
        <f>IF($P252="","0",VLOOKUP($P252,登録データ!$U$4:$V$19,2,FALSE))</f>
        <v>0</v>
      </c>
      <c r="AE252" s="76" t="str">
        <f t="shared" si="281"/>
        <v>00</v>
      </c>
      <c r="AF252" s="76" t="str">
        <f t="shared" si="282"/>
        <v/>
      </c>
      <c r="AG252" s="76" t="str">
        <f t="shared" si="273"/>
        <v>000000</v>
      </c>
      <c r="AH252" s="76" t="str">
        <f t="shared" si="274"/>
        <v/>
      </c>
      <c r="AI252" s="76" t="str">
        <f t="shared" si="283"/>
        <v/>
      </c>
      <c r="AJ252" s="320" t="str">
        <f>IF($C252="","",IF($C252="@",0,IF(COUNTIF($C$21:$C$620,$C252)=1,0,1)))</f>
        <v/>
      </c>
      <c r="AK252" s="320" t="str">
        <f>IF($L252="","",IF(OR($L252="東京都",$L252="北海道",$L252="大阪府",$L252="京都府",RIGHT($L252,1)="県"),0,1))</f>
        <v/>
      </c>
      <c r="AO252" s="76" t="str">
        <f>IF(AP252="","",RANK(AP252,$AP$21:$AP$600,1))</f>
        <v/>
      </c>
      <c r="AP252" s="76" t="str">
        <f>IF(V252="","",C252)</f>
        <v/>
      </c>
      <c r="AQ252" s="1" t="str">
        <f>IF(AR252="","",RANK(AR252,$AR$21:$AR$600,1))</f>
        <v/>
      </c>
      <c r="AR252" s="76" t="str">
        <f>IF(W252="","",C252)</f>
        <v/>
      </c>
      <c r="BH252" s="76" t="str">
        <f t="shared" ref="BH252" si="332">IF(C252="","",G254)</f>
        <v/>
      </c>
      <c r="BI252" s="76" t="str">
        <f t="shared" ref="BI252" si="333">RIGHT(C252,3)</f>
        <v/>
      </c>
      <c r="BJ252" s="76" t="str">
        <f t="shared" ref="BJ252" si="334">IF(C252="","",RIGHT("00"&amp;BI252,3))</f>
        <v/>
      </c>
      <c r="BK252" s="76" t="str">
        <f t="shared" ref="BK252" si="335">CONCATENATE(BH252,BJ252)</f>
        <v/>
      </c>
    </row>
    <row r="253" spans="2:63" ht="18.75" customHeight="1">
      <c r="B253" s="125"/>
      <c r="C253" s="165"/>
      <c r="D253" s="170"/>
      <c r="E253" s="175"/>
      <c r="F253" s="171"/>
      <c r="G253" s="213"/>
      <c r="H253" s="214"/>
      <c r="I253" s="215"/>
      <c r="J253" s="170"/>
      <c r="K253" s="171"/>
      <c r="L253" s="170"/>
      <c r="M253" s="175"/>
      <c r="N253" s="171"/>
      <c r="O253" s="48" t="s">
        <v>154</v>
      </c>
      <c r="P253" s="27"/>
      <c r="Q253" s="45"/>
      <c r="R253" s="48" t="str">
        <f t="shared" si="279"/>
        <v/>
      </c>
      <c r="S253" s="45"/>
      <c r="T253" s="48" t="str">
        <f t="shared" si="280"/>
        <v/>
      </c>
      <c r="U253" s="73"/>
      <c r="V253" s="306"/>
      <c r="W253" s="306"/>
      <c r="AD253" s="76" t="str">
        <f>IF($P253="","0",VLOOKUP($P253,登録データ!$U$4:$V$19,2,FALSE))</f>
        <v>0</v>
      </c>
      <c r="AE253" s="76" t="str">
        <f t="shared" si="281"/>
        <v>00</v>
      </c>
      <c r="AF253" s="76" t="str">
        <f t="shared" si="282"/>
        <v/>
      </c>
      <c r="AG253" s="76" t="str">
        <f t="shared" si="273"/>
        <v>000000</v>
      </c>
      <c r="AH253" s="76" t="str">
        <f t="shared" si="274"/>
        <v/>
      </c>
      <c r="AI253" s="76" t="str">
        <f t="shared" si="283"/>
        <v/>
      </c>
      <c r="AJ253" s="320"/>
      <c r="AK253" s="320"/>
      <c r="BH253" s="76"/>
      <c r="BI253" s="76"/>
      <c r="BJ253" s="76"/>
      <c r="BK253" s="76"/>
    </row>
    <row r="254" spans="2:63" ht="19.5" customHeight="1" thickBot="1">
      <c r="B254" s="210"/>
      <c r="C254" s="166"/>
      <c r="D254" s="172"/>
      <c r="E254" s="176"/>
      <c r="F254" s="173"/>
      <c r="G254" s="216"/>
      <c r="H254" s="217"/>
      <c r="I254" s="218"/>
      <c r="J254" s="172"/>
      <c r="K254" s="173"/>
      <c r="L254" s="172"/>
      <c r="M254" s="176"/>
      <c r="N254" s="173"/>
      <c r="O254" s="9" t="s">
        <v>188</v>
      </c>
      <c r="P254" s="114"/>
      <c r="Q254" s="30"/>
      <c r="R254" s="9" t="str">
        <f t="shared" si="279"/>
        <v/>
      </c>
      <c r="S254" s="30"/>
      <c r="T254" s="9" t="str">
        <f t="shared" si="280"/>
        <v/>
      </c>
      <c r="U254" s="82"/>
      <c r="V254" s="306"/>
      <c r="W254" s="306"/>
      <c r="AD254" s="76" t="str">
        <f>IF($P254="","0",VLOOKUP($P254,登録データ!$U$4:$V$19,2,FALSE))</f>
        <v>0</v>
      </c>
      <c r="AE254" s="76" t="str">
        <f t="shared" si="281"/>
        <v>00</v>
      </c>
      <c r="AF254" s="76" t="str">
        <f t="shared" si="282"/>
        <v/>
      </c>
      <c r="AG254" s="76" t="str">
        <f t="shared" si="273"/>
        <v>000000</v>
      </c>
      <c r="AH254" s="76" t="str">
        <f t="shared" si="274"/>
        <v/>
      </c>
      <c r="AI254" s="76" t="str">
        <f t="shared" si="283"/>
        <v/>
      </c>
      <c r="AJ254" s="320"/>
      <c r="AK254" s="320"/>
      <c r="BH254" s="76"/>
      <c r="BI254" s="76"/>
      <c r="BJ254" s="76"/>
      <c r="BK254" s="76"/>
    </row>
    <row r="255" spans="2:63" ht="19.5" customHeight="1" thickTop="1">
      <c r="B255" s="125">
        <v>79</v>
      </c>
      <c r="C255" s="164"/>
      <c r="D255" s="168"/>
      <c r="E255" s="174"/>
      <c r="F255" s="169"/>
      <c r="G255" s="168"/>
      <c r="H255" s="174"/>
      <c r="I255" s="169"/>
      <c r="J255" s="168"/>
      <c r="K255" s="169"/>
      <c r="L255" s="168"/>
      <c r="M255" s="174"/>
      <c r="N255" s="169"/>
      <c r="O255" s="48" t="s">
        <v>153</v>
      </c>
      <c r="P255" s="113"/>
      <c r="Q255" s="32"/>
      <c r="R255" s="17" t="str">
        <f t="shared" si="279"/>
        <v/>
      </c>
      <c r="S255" s="32"/>
      <c r="T255" s="17" t="str">
        <f t="shared" si="280"/>
        <v/>
      </c>
      <c r="U255" s="102"/>
      <c r="V255" s="305"/>
      <c r="W255" s="305"/>
      <c r="AD255" s="76" t="str">
        <f>IF($P255="","0",VLOOKUP($P255,登録データ!$U$4:$V$19,2,FALSE))</f>
        <v>0</v>
      </c>
      <c r="AE255" s="76" t="str">
        <f t="shared" si="281"/>
        <v>00</v>
      </c>
      <c r="AF255" s="76" t="str">
        <f t="shared" si="282"/>
        <v/>
      </c>
      <c r="AG255" s="76" t="str">
        <f t="shared" si="273"/>
        <v>000000</v>
      </c>
      <c r="AH255" s="76" t="str">
        <f t="shared" si="274"/>
        <v/>
      </c>
      <c r="AI255" s="76" t="str">
        <f t="shared" si="283"/>
        <v/>
      </c>
      <c r="AJ255" s="320" t="str">
        <f>IF($C255="","",IF($C255="@",0,IF(COUNTIF($C$21:$C$620,$C255)=1,0,1)))</f>
        <v/>
      </c>
      <c r="AK255" s="320" t="str">
        <f>IF($L255="","",IF(OR($L255="東京都",$L255="北海道",$L255="大阪府",$L255="京都府",RIGHT($L255,1)="県"),0,1))</f>
        <v/>
      </c>
      <c r="AO255" s="76" t="str">
        <f>IF(AP255="","",RANK(AP255,$AP$21:$AP$600,1))</f>
        <v/>
      </c>
      <c r="AP255" s="76" t="str">
        <f>IF(V255="","",C255)</f>
        <v/>
      </c>
      <c r="AQ255" s="1" t="str">
        <f>IF(AR255="","",RANK(AR255,$AR$21:$AR$600,1))</f>
        <v/>
      </c>
      <c r="AR255" s="76" t="str">
        <f>IF(W255="","",C255)</f>
        <v/>
      </c>
      <c r="BH255" s="76" t="str">
        <f t="shared" ref="BH255" si="336">IF(C255="","",G257)</f>
        <v/>
      </c>
      <c r="BI255" s="76" t="str">
        <f t="shared" ref="BI255" si="337">RIGHT(C255,3)</f>
        <v/>
      </c>
      <c r="BJ255" s="76" t="str">
        <f t="shared" ref="BJ255" si="338">IF(C255="","",RIGHT("00"&amp;BI255,3))</f>
        <v/>
      </c>
      <c r="BK255" s="76" t="str">
        <f t="shared" ref="BK255" si="339">CONCATENATE(BH255,BJ255)</f>
        <v/>
      </c>
    </row>
    <row r="256" spans="2:63" ht="18.75" customHeight="1">
      <c r="B256" s="125"/>
      <c r="C256" s="165"/>
      <c r="D256" s="170"/>
      <c r="E256" s="175"/>
      <c r="F256" s="171"/>
      <c r="G256" s="213"/>
      <c r="H256" s="214"/>
      <c r="I256" s="215"/>
      <c r="J256" s="170"/>
      <c r="K256" s="171"/>
      <c r="L256" s="170"/>
      <c r="M256" s="175"/>
      <c r="N256" s="171"/>
      <c r="O256" s="48" t="s">
        <v>154</v>
      </c>
      <c r="P256" s="27"/>
      <c r="Q256" s="45"/>
      <c r="R256" s="48" t="str">
        <f t="shared" si="279"/>
        <v/>
      </c>
      <c r="S256" s="45"/>
      <c r="T256" s="48" t="str">
        <f t="shared" si="280"/>
        <v/>
      </c>
      <c r="U256" s="73"/>
      <c r="V256" s="306"/>
      <c r="W256" s="306"/>
      <c r="AD256" s="76" t="str">
        <f>IF($P256="","0",VLOOKUP($P256,登録データ!$U$4:$V$19,2,FALSE))</f>
        <v>0</v>
      </c>
      <c r="AE256" s="76" t="str">
        <f t="shared" si="281"/>
        <v>00</v>
      </c>
      <c r="AF256" s="76" t="str">
        <f t="shared" si="282"/>
        <v/>
      </c>
      <c r="AG256" s="76" t="str">
        <f t="shared" si="273"/>
        <v>000000</v>
      </c>
      <c r="AH256" s="76" t="str">
        <f t="shared" si="274"/>
        <v/>
      </c>
      <c r="AI256" s="76" t="str">
        <f t="shared" si="283"/>
        <v/>
      </c>
      <c r="AJ256" s="320"/>
      <c r="AK256" s="320"/>
      <c r="BH256" s="76"/>
      <c r="BI256" s="76"/>
      <c r="BJ256" s="76"/>
      <c r="BK256" s="76"/>
    </row>
    <row r="257" spans="2:63" ht="19.5" customHeight="1" thickBot="1">
      <c r="B257" s="210"/>
      <c r="C257" s="166"/>
      <c r="D257" s="172"/>
      <c r="E257" s="176"/>
      <c r="F257" s="173"/>
      <c r="G257" s="216"/>
      <c r="H257" s="217"/>
      <c r="I257" s="218"/>
      <c r="J257" s="172"/>
      <c r="K257" s="173"/>
      <c r="L257" s="172"/>
      <c r="M257" s="176"/>
      <c r="N257" s="173"/>
      <c r="O257" s="9" t="s">
        <v>188</v>
      </c>
      <c r="P257" s="114"/>
      <c r="Q257" s="30"/>
      <c r="R257" s="9" t="str">
        <f t="shared" si="279"/>
        <v/>
      </c>
      <c r="S257" s="30"/>
      <c r="T257" s="9" t="str">
        <f t="shared" si="280"/>
        <v/>
      </c>
      <c r="U257" s="82"/>
      <c r="V257" s="306"/>
      <c r="W257" s="306"/>
      <c r="AD257" s="76" t="str">
        <f>IF($P257="","0",VLOOKUP($P257,登録データ!$U$4:$V$19,2,FALSE))</f>
        <v>0</v>
      </c>
      <c r="AE257" s="76" t="str">
        <f t="shared" si="281"/>
        <v>00</v>
      </c>
      <c r="AF257" s="76" t="str">
        <f t="shared" si="282"/>
        <v/>
      </c>
      <c r="AG257" s="76" t="str">
        <f t="shared" si="273"/>
        <v>000000</v>
      </c>
      <c r="AH257" s="76" t="str">
        <f t="shared" si="274"/>
        <v/>
      </c>
      <c r="AI257" s="76" t="str">
        <f t="shared" si="283"/>
        <v/>
      </c>
      <c r="AJ257" s="320"/>
      <c r="AK257" s="320"/>
      <c r="BH257" s="76"/>
      <c r="BI257" s="76"/>
      <c r="BJ257" s="76"/>
      <c r="BK257" s="76"/>
    </row>
    <row r="258" spans="2:63" ht="19.5" customHeight="1" thickTop="1">
      <c r="B258" s="125">
        <v>80</v>
      </c>
      <c r="C258" s="164"/>
      <c r="D258" s="168"/>
      <c r="E258" s="174"/>
      <c r="F258" s="169"/>
      <c r="G258" s="168"/>
      <c r="H258" s="174"/>
      <c r="I258" s="169"/>
      <c r="J258" s="168"/>
      <c r="K258" s="169"/>
      <c r="L258" s="168"/>
      <c r="M258" s="174"/>
      <c r="N258" s="169"/>
      <c r="O258" s="48" t="s">
        <v>153</v>
      </c>
      <c r="P258" s="113"/>
      <c r="Q258" s="32"/>
      <c r="R258" s="17" t="str">
        <f t="shared" si="279"/>
        <v/>
      </c>
      <c r="S258" s="32"/>
      <c r="T258" s="17" t="str">
        <f t="shared" si="280"/>
        <v/>
      </c>
      <c r="U258" s="102"/>
      <c r="V258" s="305"/>
      <c r="W258" s="305"/>
      <c r="AD258" s="76" t="str">
        <f>IF($P258="","0",VLOOKUP($P258,登録データ!$U$4:$V$19,2,FALSE))</f>
        <v>0</v>
      </c>
      <c r="AE258" s="76" t="str">
        <f t="shared" si="281"/>
        <v>00</v>
      </c>
      <c r="AF258" s="76" t="str">
        <f t="shared" si="282"/>
        <v/>
      </c>
      <c r="AG258" s="76" t="str">
        <f t="shared" si="273"/>
        <v>000000</v>
      </c>
      <c r="AH258" s="76" t="str">
        <f t="shared" si="274"/>
        <v/>
      </c>
      <c r="AI258" s="76" t="str">
        <f t="shared" si="283"/>
        <v/>
      </c>
      <c r="AJ258" s="320" t="str">
        <f>IF($C258="","",IF($C258="@",0,IF(COUNTIF($C$21:$C$620,$C258)=1,0,1)))</f>
        <v/>
      </c>
      <c r="AK258" s="320" t="str">
        <f>IF($L258="","",IF(OR($L258="東京都",$L258="北海道",$L258="大阪府",$L258="京都府",RIGHT($L258,1)="県"),0,1))</f>
        <v/>
      </c>
      <c r="AO258" s="76" t="str">
        <f>IF(AP258="","",RANK(AP258,$AP$21:$AP$600,1))</f>
        <v/>
      </c>
      <c r="AP258" s="76" t="str">
        <f>IF(V258="","",C258)</f>
        <v/>
      </c>
      <c r="AQ258" s="1" t="str">
        <f>IF(AR258="","",RANK(AR258,$AR$21:$AR$600,1))</f>
        <v/>
      </c>
      <c r="AR258" s="76" t="str">
        <f>IF(W258="","",C258)</f>
        <v/>
      </c>
      <c r="BH258" s="76" t="str">
        <f t="shared" ref="BH258" si="340">IF(C258="","",G260)</f>
        <v/>
      </c>
      <c r="BI258" s="76" t="str">
        <f t="shared" ref="BI258" si="341">RIGHT(C258,3)</f>
        <v/>
      </c>
      <c r="BJ258" s="76" t="str">
        <f t="shared" ref="BJ258" si="342">IF(C258="","",RIGHT("00"&amp;BI258,3))</f>
        <v/>
      </c>
      <c r="BK258" s="76" t="str">
        <f t="shared" ref="BK258" si="343">CONCATENATE(BH258,BJ258)</f>
        <v/>
      </c>
    </row>
    <row r="259" spans="2:63" ht="18.75" customHeight="1">
      <c r="B259" s="125"/>
      <c r="C259" s="165"/>
      <c r="D259" s="170"/>
      <c r="E259" s="175"/>
      <c r="F259" s="171"/>
      <c r="G259" s="213"/>
      <c r="H259" s="214"/>
      <c r="I259" s="215"/>
      <c r="J259" s="170"/>
      <c r="K259" s="171"/>
      <c r="L259" s="170"/>
      <c r="M259" s="175"/>
      <c r="N259" s="171"/>
      <c r="O259" s="48" t="s">
        <v>154</v>
      </c>
      <c r="P259" s="27"/>
      <c r="Q259" s="45"/>
      <c r="R259" s="48" t="str">
        <f t="shared" si="279"/>
        <v/>
      </c>
      <c r="S259" s="45"/>
      <c r="T259" s="48" t="str">
        <f t="shared" si="280"/>
        <v/>
      </c>
      <c r="U259" s="73"/>
      <c r="V259" s="306"/>
      <c r="W259" s="306"/>
      <c r="AD259" s="76" t="str">
        <f>IF($P259="","0",VLOOKUP($P259,登録データ!$U$4:$V$19,2,FALSE))</f>
        <v>0</v>
      </c>
      <c r="AE259" s="76" t="str">
        <f t="shared" si="281"/>
        <v>00</v>
      </c>
      <c r="AF259" s="76" t="str">
        <f t="shared" si="282"/>
        <v/>
      </c>
      <c r="AG259" s="76" t="str">
        <f t="shared" si="273"/>
        <v>000000</v>
      </c>
      <c r="AH259" s="76" t="str">
        <f t="shared" si="274"/>
        <v/>
      </c>
      <c r="AI259" s="76" t="str">
        <f t="shared" si="283"/>
        <v/>
      </c>
      <c r="AJ259" s="320"/>
      <c r="AK259" s="320"/>
      <c r="BH259" s="76"/>
      <c r="BI259" s="76"/>
      <c r="BJ259" s="76"/>
      <c r="BK259" s="76"/>
    </row>
    <row r="260" spans="2:63" ht="19.5" customHeight="1" thickBot="1">
      <c r="B260" s="210"/>
      <c r="C260" s="166"/>
      <c r="D260" s="172"/>
      <c r="E260" s="176"/>
      <c r="F260" s="173"/>
      <c r="G260" s="216"/>
      <c r="H260" s="217"/>
      <c r="I260" s="218"/>
      <c r="J260" s="172"/>
      <c r="K260" s="173"/>
      <c r="L260" s="172"/>
      <c r="M260" s="176"/>
      <c r="N260" s="173"/>
      <c r="O260" s="9" t="s">
        <v>188</v>
      </c>
      <c r="P260" s="114"/>
      <c r="Q260" s="30"/>
      <c r="R260" s="9" t="str">
        <f t="shared" si="279"/>
        <v/>
      </c>
      <c r="S260" s="30"/>
      <c r="T260" s="9" t="str">
        <f t="shared" si="280"/>
        <v/>
      </c>
      <c r="U260" s="82"/>
      <c r="V260" s="306"/>
      <c r="W260" s="306"/>
      <c r="AD260" s="76" t="str">
        <f>IF($P260="","0",VLOOKUP($P260,登録データ!$U$4:$V$19,2,FALSE))</f>
        <v>0</v>
      </c>
      <c r="AE260" s="76" t="str">
        <f t="shared" si="281"/>
        <v>00</v>
      </c>
      <c r="AF260" s="76" t="str">
        <f t="shared" si="282"/>
        <v/>
      </c>
      <c r="AG260" s="76" t="str">
        <f t="shared" si="273"/>
        <v>000000</v>
      </c>
      <c r="AH260" s="76" t="str">
        <f t="shared" si="274"/>
        <v/>
      </c>
      <c r="AI260" s="76" t="str">
        <f t="shared" si="283"/>
        <v/>
      </c>
      <c r="AJ260" s="320"/>
      <c r="AK260" s="320"/>
      <c r="BH260" s="76"/>
      <c r="BI260" s="76"/>
      <c r="BJ260" s="76"/>
      <c r="BK260" s="76"/>
    </row>
    <row r="261" spans="2:63" ht="19.5" customHeight="1" thickTop="1">
      <c r="B261" s="125">
        <v>81</v>
      </c>
      <c r="C261" s="164"/>
      <c r="D261" s="168"/>
      <c r="E261" s="174"/>
      <c r="F261" s="169"/>
      <c r="G261" s="168"/>
      <c r="H261" s="174"/>
      <c r="I261" s="169"/>
      <c r="J261" s="168"/>
      <c r="K261" s="169"/>
      <c r="L261" s="168"/>
      <c r="M261" s="174"/>
      <c r="N261" s="169"/>
      <c r="O261" s="48" t="s">
        <v>153</v>
      </c>
      <c r="P261" s="113"/>
      <c r="Q261" s="32"/>
      <c r="R261" s="17" t="str">
        <f t="shared" si="279"/>
        <v/>
      </c>
      <c r="S261" s="32"/>
      <c r="T261" s="17" t="str">
        <f t="shared" si="280"/>
        <v/>
      </c>
      <c r="U261" s="102"/>
      <c r="V261" s="305"/>
      <c r="W261" s="305"/>
      <c r="AD261" s="76" t="str">
        <f>IF($P261="","0",VLOOKUP($P261,登録データ!$U$4:$V$19,2,FALSE))</f>
        <v>0</v>
      </c>
      <c r="AE261" s="76" t="str">
        <f t="shared" si="281"/>
        <v>00</v>
      </c>
      <c r="AF261" s="76" t="str">
        <f t="shared" si="282"/>
        <v/>
      </c>
      <c r="AG261" s="76" t="str">
        <f t="shared" si="273"/>
        <v>000000</v>
      </c>
      <c r="AH261" s="76" t="str">
        <f t="shared" si="274"/>
        <v/>
      </c>
      <c r="AI261" s="76" t="str">
        <f t="shared" si="283"/>
        <v/>
      </c>
      <c r="AJ261" s="320" t="str">
        <f>IF($C261="","",IF($C261="@",0,IF(COUNTIF($C$21:$C$620,$C261)=1,0,1)))</f>
        <v/>
      </c>
      <c r="AK261" s="320" t="str">
        <f>IF($L261="","",IF(OR($L261="東京都",$L261="北海道",$L261="大阪府",$L261="京都府",RIGHT($L261,1)="県"),0,1))</f>
        <v/>
      </c>
      <c r="AO261" s="76" t="str">
        <f>IF(AP261="","",RANK(AP261,$AP$21:$AP$600,1))</f>
        <v/>
      </c>
      <c r="AP261" s="76" t="str">
        <f>IF(V261="","",C261)</f>
        <v/>
      </c>
      <c r="AQ261" s="1" t="str">
        <f>IF(AR261="","",RANK(AR261,$AR$21:$AR$600,1))</f>
        <v/>
      </c>
      <c r="AR261" s="76" t="str">
        <f>IF(W261="","",C261)</f>
        <v/>
      </c>
      <c r="BH261" s="76" t="str">
        <f t="shared" ref="BH261" si="344">IF(C261="","",G263)</f>
        <v/>
      </c>
      <c r="BI261" s="76" t="str">
        <f t="shared" ref="BI261" si="345">RIGHT(C261,3)</f>
        <v/>
      </c>
      <c r="BJ261" s="76" t="str">
        <f t="shared" ref="BJ261" si="346">IF(C261="","",RIGHT("00"&amp;BI261,3))</f>
        <v/>
      </c>
      <c r="BK261" s="76" t="str">
        <f t="shared" ref="BK261" si="347">CONCATENATE(BH261,BJ261)</f>
        <v/>
      </c>
    </row>
    <row r="262" spans="2:63" ht="18.75" customHeight="1">
      <c r="B262" s="125"/>
      <c r="C262" s="165"/>
      <c r="D262" s="170"/>
      <c r="E262" s="175"/>
      <c r="F262" s="171"/>
      <c r="G262" s="213"/>
      <c r="H262" s="214"/>
      <c r="I262" s="215"/>
      <c r="J262" s="170"/>
      <c r="K262" s="171"/>
      <c r="L262" s="170"/>
      <c r="M262" s="175"/>
      <c r="N262" s="171"/>
      <c r="O262" s="48" t="s">
        <v>154</v>
      </c>
      <c r="P262" s="27"/>
      <c r="Q262" s="45"/>
      <c r="R262" s="48" t="str">
        <f t="shared" si="279"/>
        <v/>
      </c>
      <c r="S262" s="45"/>
      <c r="T262" s="48" t="str">
        <f t="shared" si="280"/>
        <v/>
      </c>
      <c r="U262" s="73"/>
      <c r="V262" s="306"/>
      <c r="W262" s="306"/>
      <c r="AD262" s="76" t="str">
        <f>IF($P262="","0",VLOOKUP($P262,登録データ!$U$4:$V$19,2,FALSE))</f>
        <v>0</v>
      </c>
      <c r="AE262" s="76" t="str">
        <f t="shared" si="281"/>
        <v>00</v>
      </c>
      <c r="AF262" s="76" t="str">
        <f t="shared" si="282"/>
        <v/>
      </c>
      <c r="AG262" s="76" t="str">
        <f t="shared" si="273"/>
        <v>000000</v>
      </c>
      <c r="AH262" s="76" t="str">
        <f t="shared" si="274"/>
        <v/>
      </c>
      <c r="AI262" s="76" t="str">
        <f t="shared" si="283"/>
        <v/>
      </c>
      <c r="AJ262" s="320"/>
      <c r="AK262" s="320"/>
      <c r="BH262" s="76"/>
      <c r="BI262" s="76"/>
      <c r="BJ262" s="76"/>
      <c r="BK262" s="76"/>
    </row>
    <row r="263" spans="2:63" ht="19.5" customHeight="1" thickBot="1">
      <c r="B263" s="210"/>
      <c r="C263" s="166"/>
      <c r="D263" s="172"/>
      <c r="E263" s="176"/>
      <c r="F263" s="173"/>
      <c r="G263" s="216"/>
      <c r="H263" s="217"/>
      <c r="I263" s="218"/>
      <c r="J263" s="172"/>
      <c r="K263" s="173"/>
      <c r="L263" s="172"/>
      <c r="M263" s="176"/>
      <c r="N263" s="173"/>
      <c r="O263" s="9" t="s">
        <v>188</v>
      </c>
      <c r="P263" s="114"/>
      <c r="Q263" s="30"/>
      <c r="R263" s="9" t="str">
        <f t="shared" si="279"/>
        <v/>
      </c>
      <c r="S263" s="30"/>
      <c r="T263" s="9" t="str">
        <f t="shared" si="280"/>
        <v/>
      </c>
      <c r="U263" s="82"/>
      <c r="V263" s="306"/>
      <c r="W263" s="306"/>
      <c r="AD263" s="76" t="str">
        <f>IF($P263="","0",VLOOKUP($P263,登録データ!$U$4:$V$19,2,FALSE))</f>
        <v>0</v>
      </c>
      <c r="AE263" s="76" t="str">
        <f t="shared" si="281"/>
        <v>00</v>
      </c>
      <c r="AF263" s="76" t="str">
        <f t="shared" si="282"/>
        <v/>
      </c>
      <c r="AG263" s="76" t="str">
        <f t="shared" si="273"/>
        <v>000000</v>
      </c>
      <c r="AH263" s="76" t="str">
        <f t="shared" si="274"/>
        <v/>
      </c>
      <c r="AI263" s="76" t="str">
        <f t="shared" si="283"/>
        <v/>
      </c>
      <c r="AJ263" s="320"/>
      <c r="AK263" s="320"/>
      <c r="BH263" s="76"/>
      <c r="BI263" s="76"/>
      <c r="BJ263" s="76"/>
      <c r="BK263" s="76"/>
    </row>
    <row r="264" spans="2:63" ht="19.5" customHeight="1" thickTop="1">
      <c r="B264" s="125">
        <v>82</v>
      </c>
      <c r="C264" s="164"/>
      <c r="D264" s="168"/>
      <c r="E264" s="174"/>
      <c r="F264" s="169"/>
      <c r="G264" s="168"/>
      <c r="H264" s="174"/>
      <c r="I264" s="169"/>
      <c r="J264" s="168"/>
      <c r="K264" s="169"/>
      <c r="L264" s="168"/>
      <c r="M264" s="174"/>
      <c r="N264" s="169"/>
      <c r="O264" s="48" t="s">
        <v>153</v>
      </c>
      <c r="P264" s="113"/>
      <c r="Q264" s="32"/>
      <c r="R264" s="17" t="str">
        <f t="shared" si="279"/>
        <v/>
      </c>
      <c r="S264" s="32"/>
      <c r="T264" s="17" t="str">
        <f t="shared" si="280"/>
        <v/>
      </c>
      <c r="U264" s="102"/>
      <c r="V264" s="305"/>
      <c r="W264" s="305"/>
      <c r="AD264" s="76" t="str">
        <f>IF($P264="","0",VLOOKUP($P264,登録データ!$U$4:$V$19,2,FALSE))</f>
        <v>0</v>
      </c>
      <c r="AE264" s="76" t="str">
        <f t="shared" si="281"/>
        <v>00</v>
      </c>
      <c r="AF264" s="76" t="str">
        <f t="shared" si="282"/>
        <v/>
      </c>
      <c r="AG264" s="76" t="str">
        <f t="shared" si="273"/>
        <v>000000</v>
      </c>
      <c r="AH264" s="76" t="str">
        <f t="shared" si="274"/>
        <v/>
      </c>
      <c r="AI264" s="76" t="str">
        <f t="shared" si="283"/>
        <v/>
      </c>
      <c r="AJ264" s="320" t="str">
        <f>IF($C264="","",IF($C264="@",0,IF(COUNTIF($C$21:$C$620,$C264)=1,0,1)))</f>
        <v/>
      </c>
      <c r="AK264" s="320" t="str">
        <f>IF($L264="","",IF(OR($L264="東京都",$L264="北海道",$L264="大阪府",$L264="京都府",RIGHT($L264,1)="県"),0,1))</f>
        <v/>
      </c>
      <c r="AO264" s="76" t="str">
        <f>IF(AP264="","",RANK(AP264,$AP$21:$AP$600,1))</f>
        <v/>
      </c>
      <c r="AP264" s="76" t="str">
        <f>IF(V264="","",C264)</f>
        <v/>
      </c>
      <c r="AQ264" s="1" t="str">
        <f>IF(AR264="","",RANK(AR264,$AR$21:$AR$600,1))</f>
        <v/>
      </c>
      <c r="AR264" s="76" t="str">
        <f>IF(W264="","",C264)</f>
        <v/>
      </c>
      <c r="BH264" s="76" t="str">
        <f t="shared" ref="BH264" si="348">IF(C264="","",G266)</f>
        <v/>
      </c>
      <c r="BI264" s="76" t="str">
        <f t="shared" ref="BI264" si="349">RIGHT(C264,3)</f>
        <v/>
      </c>
      <c r="BJ264" s="76" t="str">
        <f t="shared" ref="BJ264" si="350">IF(C264="","",RIGHT("00"&amp;BI264,3))</f>
        <v/>
      </c>
      <c r="BK264" s="76" t="str">
        <f t="shared" ref="BK264" si="351">CONCATENATE(BH264,BJ264)</f>
        <v/>
      </c>
    </row>
    <row r="265" spans="2:63" ht="18.75" customHeight="1">
      <c r="B265" s="125"/>
      <c r="C265" s="165"/>
      <c r="D265" s="170"/>
      <c r="E265" s="175"/>
      <c r="F265" s="171"/>
      <c r="G265" s="213"/>
      <c r="H265" s="214"/>
      <c r="I265" s="215"/>
      <c r="J265" s="170"/>
      <c r="K265" s="171"/>
      <c r="L265" s="170"/>
      <c r="M265" s="175"/>
      <c r="N265" s="171"/>
      <c r="O265" s="48" t="s">
        <v>154</v>
      </c>
      <c r="P265" s="27"/>
      <c r="Q265" s="45"/>
      <c r="R265" s="48" t="str">
        <f t="shared" si="279"/>
        <v/>
      </c>
      <c r="S265" s="45"/>
      <c r="T265" s="48" t="str">
        <f t="shared" si="280"/>
        <v/>
      </c>
      <c r="U265" s="73"/>
      <c r="V265" s="306"/>
      <c r="W265" s="306"/>
      <c r="AD265" s="76" t="str">
        <f>IF($P265="","0",VLOOKUP($P265,登録データ!$U$4:$V$19,2,FALSE))</f>
        <v>0</v>
      </c>
      <c r="AE265" s="76" t="str">
        <f t="shared" si="281"/>
        <v>00</v>
      </c>
      <c r="AF265" s="76" t="str">
        <f t="shared" si="282"/>
        <v/>
      </c>
      <c r="AG265" s="76" t="str">
        <f t="shared" si="273"/>
        <v>000000</v>
      </c>
      <c r="AH265" s="76" t="str">
        <f t="shared" si="274"/>
        <v/>
      </c>
      <c r="AI265" s="76" t="str">
        <f t="shared" si="283"/>
        <v/>
      </c>
      <c r="AJ265" s="320"/>
      <c r="AK265" s="320"/>
      <c r="BH265" s="76"/>
      <c r="BI265" s="76"/>
      <c r="BJ265" s="76"/>
      <c r="BK265" s="76"/>
    </row>
    <row r="266" spans="2:63" ht="19.5" customHeight="1" thickBot="1">
      <c r="B266" s="210"/>
      <c r="C266" s="166"/>
      <c r="D266" s="172"/>
      <c r="E266" s="176"/>
      <c r="F266" s="173"/>
      <c r="G266" s="216"/>
      <c r="H266" s="217"/>
      <c r="I266" s="218"/>
      <c r="J266" s="172"/>
      <c r="K266" s="173"/>
      <c r="L266" s="172"/>
      <c r="M266" s="176"/>
      <c r="N266" s="173"/>
      <c r="O266" s="9" t="s">
        <v>188</v>
      </c>
      <c r="P266" s="114"/>
      <c r="Q266" s="30"/>
      <c r="R266" s="9" t="str">
        <f t="shared" si="279"/>
        <v/>
      </c>
      <c r="S266" s="30"/>
      <c r="T266" s="9" t="str">
        <f t="shared" si="280"/>
        <v/>
      </c>
      <c r="U266" s="82"/>
      <c r="V266" s="306"/>
      <c r="W266" s="306"/>
      <c r="AD266" s="76" t="str">
        <f>IF($P266="","0",VLOOKUP($P266,登録データ!$U$4:$V$19,2,FALSE))</f>
        <v>0</v>
      </c>
      <c r="AE266" s="76" t="str">
        <f t="shared" si="281"/>
        <v>00</v>
      </c>
      <c r="AF266" s="76" t="str">
        <f t="shared" si="282"/>
        <v/>
      </c>
      <c r="AG266" s="76" t="str">
        <f t="shared" si="273"/>
        <v>000000</v>
      </c>
      <c r="AH266" s="76" t="str">
        <f t="shared" si="274"/>
        <v/>
      </c>
      <c r="AI266" s="76" t="str">
        <f t="shared" si="283"/>
        <v/>
      </c>
      <c r="AJ266" s="320"/>
      <c r="AK266" s="320"/>
      <c r="BH266" s="76"/>
      <c r="BI266" s="76"/>
      <c r="BJ266" s="76"/>
      <c r="BK266" s="76"/>
    </row>
    <row r="267" spans="2:63" ht="19.5" customHeight="1" thickTop="1">
      <c r="B267" s="125">
        <v>83</v>
      </c>
      <c r="C267" s="164"/>
      <c r="D267" s="168"/>
      <c r="E267" s="174"/>
      <c r="F267" s="169"/>
      <c r="G267" s="168"/>
      <c r="H267" s="174"/>
      <c r="I267" s="169"/>
      <c r="J267" s="168"/>
      <c r="K267" s="169"/>
      <c r="L267" s="168"/>
      <c r="M267" s="174"/>
      <c r="N267" s="169"/>
      <c r="O267" s="48" t="s">
        <v>153</v>
      </c>
      <c r="P267" s="113"/>
      <c r="Q267" s="32"/>
      <c r="R267" s="17" t="str">
        <f t="shared" si="279"/>
        <v/>
      </c>
      <c r="S267" s="32"/>
      <c r="T267" s="17" t="str">
        <f t="shared" si="280"/>
        <v/>
      </c>
      <c r="U267" s="102"/>
      <c r="V267" s="305"/>
      <c r="W267" s="305"/>
      <c r="AD267" s="76" t="str">
        <f>IF($P267="","0",VLOOKUP($P267,登録データ!$U$4:$V$19,2,FALSE))</f>
        <v>0</v>
      </c>
      <c r="AE267" s="76" t="str">
        <f t="shared" si="281"/>
        <v>00</v>
      </c>
      <c r="AF267" s="76" t="str">
        <f t="shared" si="282"/>
        <v/>
      </c>
      <c r="AG267" s="76" t="str">
        <f t="shared" si="273"/>
        <v>000000</v>
      </c>
      <c r="AH267" s="76" t="str">
        <f t="shared" si="274"/>
        <v/>
      </c>
      <c r="AI267" s="76" t="str">
        <f t="shared" si="283"/>
        <v/>
      </c>
      <c r="AJ267" s="320" t="str">
        <f>IF($C267="","",IF($C267="@",0,IF(COUNTIF($C$21:$C$620,$C267)=1,0,1)))</f>
        <v/>
      </c>
      <c r="AK267" s="320" t="str">
        <f>IF($L267="","",IF(OR($L267="東京都",$L267="北海道",$L267="大阪府",$L267="京都府",RIGHT($L267,1)="県"),0,1))</f>
        <v/>
      </c>
      <c r="AO267" s="76" t="str">
        <f>IF(AP267="","",RANK(AP267,$AP$21:$AP$600,1))</f>
        <v/>
      </c>
      <c r="AP267" s="76" t="str">
        <f>IF(V267="","",C267)</f>
        <v/>
      </c>
      <c r="AQ267" s="1" t="str">
        <f>IF(AR267="","",RANK(AR267,$AR$21:$AR$600,1))</f>
        <v/>
      </c>
      <c r="AR267" s="76" t="str">
        <f>IF(W267="","",C267)</f>
        <v/>
      </c>
      <c r="BH267" s="76" t="str">
        <f t="shared" ref="BH267" si="352">IF(C267="","",G269)</f>
        <v/>
      </c>
      <c r="BI267" s="76" t="str">
        <f t="shared" ref="BI267" si="353">RIGHT(C267,3)</f>
        <v/>
      </c>
      <c r="BJ267" s="76" t="str">
        <f t="shared" ref="BJ267" si="354">IF(C267="","",RIGHT("00"&amp;BI267,3))</f>
        <v/>
      </c>
      <c r="BK267" s="76" t="str">
        <f t="shared" ref="BK267" si="355">CONCATENATE(BH267,BJ267)</f>
        <v/>
      </c>
    </row>
    <row r="268" spans="2:63" ht="18.75" customHeight="1">
      <c r="B268" s="125"/>
      <c r="C268" s="165"/>
      <c r="D268" s="170"/>
      <c r="E268" s="175"/>
      <c r="F268" s="171"/>
      <c r="G268" s="213"/>
      <c r="H268" s="214"/>
      <c r="I268" s="215"/>
      <c r="J268" s="170"/>
      <c r="K268" s="171"/>
      <c r="L268" s="170"/>
      <c r="M268" s="175"/>
      <c r="N268" s="171"/>
      <c r="O268" s="48" t="s">
        <v>154</v>
      </c>
      <c r="P268" s="27"/>
      <c r="Q268" s="45"/>
      <c r="R268" s="48" t="str">
        <f t="shared" si="279"/>
        <v/>
      </c>
      <c r="S268" s="45"/>
      <c r="T268" s="48" t="str">
        <f t="shared" si="280"/>
        <v/>
      </c>
      <c r="U268" s="73"/>
      <c r="V268" s="306"/>
      <c r="W268" s="306"/>
      <c r="AD268" s="76" t="str">
        <f>IF($P268="","0",VLOOKUP($P268,登録データ!$U$4:$V$19,2,FALSE))</f>
        <v>0</v>
      </c>
      <c r="AE268" s="76" t="str">
        <f t="shared" si="281"/>
        <v>00</v>
      </c>
      <c r="AF268" s="76" t="str">
        <f t="shared" si="282"/>
        <v/>
      </c>
      <c r="AG268" s="76" t="str">
        <f t="shared" si="273"/>
        <v>000000</v>
      </c>
      <c r="AH268" s="76" t="str">
        <f t="shared" si="274"/>
        <v/>
      </c>
      <c r="AI268" s="76" t="str">
        <f t="shared" si="283"/>
        <v/>
      </c>
      <c r="AJ268" s="320"/>
      <c r="AK268" s="320"/>
      <c r="BH268" s="76"/>
      <c r="BI268" s="76"/>
      <c r="BJ268" s="76"/>
      <c r="BK268" s="76"/>
    </row>
    <row r="269" spans="2:63" ht="19.5" customHeight="1" thickBot="1">
      <c r="B269" s="210"/>
      <c r="C269" s="166"/>
      <c r="D269" s="172"/>
      <c r="E269" s="176"/>
      <c r="F269" s="173"/>
      <c r="G269" s="216"/>
      <c r="H269" s="217"/>
      <c r="I269" s="218"/>
      <c r="J269" s="172"/>
      <c r="K269" s="173"/>
      <c r="L269" s="172"/>
      <c r="M269" s="176"/>
      <c r="N269" s="173"/>
      <c r="O269" s="9" t="s">
        <v>188</v>
      </c>
      <c r="P269" s="114"/>
      <c r="Q269" s="30"/>
      <c r="R269" s="9" t="str">
        <f t="shared" si="279"/>
        <v/>
      </c>
      <c r="S269" s="30"/>
      <c r="T269" s="9" t="str">
        <f t="shared" si="280"/>
        <v/>
      </c>
      <c r="U269" s="82"/>
      <c r="V269" s="306"/>
      <c r="W269" s="306"/>
      <c r="AD269" s="76" t="str">
        <f>IF($P269="","0",VLOOKUP($P269,登録データ!$U$4:$V$19,2,FALSE))</f>
        <v>0</v>
      </c>
      <c r="AE269" s="76" t="str">
        <f t="shared" si="281"/>
        <v>00</v>
      </c>
      <c r="AF269" s="76" t="str">
        <f t="shared" si="282"/>
        <v/>
      </c>
      <c r="AG269" s="76" t="str">
        <f t="shared" si="273"/>
        <v>000000</v>
      </c>
      <c r="AH269" s="76" t="str">
        <f t="shared" si="274"/>
        <v/>
      </c>
      <c r="AI269" s="76" t="str">
        <f t="shared" si="283"/>
        <v/>
      </c>
      <c r="AJ269" s="320"/>
      <c r="AK269" s="320"/>
      <c r="BH269" s="76"/>
      <c r="BI269" s="76"/>
      <c r="BJ269" s="76"/>
      <c r="BK269" s="76"/>
    </row>
    <row r="270" spans="2:63" ht="19.5" customHeight="1" thickTop="1">
      <c r="B270" s="125">
        <v>84</v>
      </c>
      <c r="C270" s="164"/>
      <c r="D270" s="168"/>
      <c r="E270" s="174"/>
      <c r="F270" s="169"/>
      <c r="G270" s="168"/>
      <c r="H270" s="174"/>
      <c r="I270" s="169"/>
      <c r="J270" s="168"/>
      <c r="K270" s="169"/>
      <c r="L270" s="168"/>
      <c r="M270" s="174"/>
      <c r="N270" s="169"/>
      <c r="O270" s="48" t="s">
        <v>153</v>
      </c>
      <c r="P270" s="113"/>
      <c r="Q270" s="32"/>
      <c r="R270" s="17" t="str">
        <f t="shared" si="279"/>
        <v/>
      </c>
      <c r="S270" s="32"/>
      <c r="T270" s="17" t="str">
        <f t="shared" si="280"/>
        <v/>
      </c>
      <c r="U270" s="102"/>
      <c r="V270" s="305"/>
      <c r="W270" s="305"/>
      <c r="AD270" s="76" t="str">
        <f>IF($P270="","0",VLOOKUP($P270,登録データ!$U$4:$V$19,2,FALSE))</f>
        <v>0</v>
      </c>
      <c r="AE270" s="76" t="str">
        <f t="shared" si="281"/>
        <v>00</v>
      </c>
      <c r="AF270" s="76" t="str">
        <f t="shared" si="282"/>
        <v/>
      </c>
      <c r="AG270" s="76" t="str">
        <f t="shared" si="273"/>
        <v>000000</v>
      </c>
      <c r="AH270" s="76" t="str">
        <f t="shared" si="274"/>
        <v/>
      </c>
      <c r="AI270" s="76" t="str">
        <f t="shared" si="283"/>
        <v/>
      </c>
      <c r="AJ270" s="320" t="str">
        <f>IF($C270="","",IF($C270="@",0,IF(COUNTIF($C$21:$C$620,$C270)=1,0,1)))</f>
        <v/>
      </c>
      <c r="AK270" s="320" t="str">
        <f>IF($L270="","",IF(OR($L270="東京都",$L270="北海道",$L270="大阪府",$L270="京都府",RIGHT($L270,1)="県"),0,1))</f>
        <v/>
      </c>
      <c r="AO270" s="76" t="str">
        <f>IF(AP270="","",RANK(AP270,$AP$21:$AP$600,1))</f>
        <v/>
      </c>
      <c r="AP270" s="76" t="str">
        <f>IF(V270="","",C270)</f>
        <v/>
      </c>
      <c r="AQ270" s="1" t="str">
        <f>IF(AR270="","",RANK(AR270,$AR$21:$AR$600,1))</f>
        <v/>
      </c>
      <c r="AR270" s="76" t="str">
        <f>IF(W270="","",C270)</f>
        <v/>
      </c>
      <c r="BH270" s="76" t="str">
        <f t="shared" ref="BH270" si="356">IF(C270="","",G272)</f>
        <v/>
      </c>
      <c r="BI270" s="76" t="str">
        <f t="shared" ref="BI270" si="357">RIGHT(C270,3)</f>
        <v/>
      </c>
      <c r="BJ270" s="76" t="str">
        <f t="shared" ref="BJ270" si="358">IF(C270="","",RIGHT("00"&amp;BI270,3))</f>
        <v/>
      </c>
      <c r="BK270" s="76" t="str">
        <f t="shared" ref="BK270" si="359">CONCATENATE(BH270,BJ270)</f>
        <v/>
      </c>
    </row>
    <row r="271" spans="2:63" ht="18.75" customHeight="1">
      <c r="B271" s="125"/>
      <c r="C271" s="165"/>
      <c r="D271" s="170"/>
      <c r="E271" s="175"/>
      <c r="F271" s="171"/>
      <c r="G271" s="213"/>
      <c r="H271" s="214"/>
      <c r="I271" s="215"/>
      <c r="J271" s="170"/>
      <c r="K271" s="171"/>
      <c r="L271" s="170"/>
      <c r="M271" s="175"/>
      <c r="N271" s="171"/>
      <c r="O271" s="48" t="s">
        <v>154</v>
      </c>
      <c r="P271" s="27"/>
      <c r="Q271" s="45"/>
      <c r="R271" s="48" t="str">
        <f t="shared" si="279"/>
        <v/>
      </c>
      <c r="S271" s="45"/>
      <c r="T271" s="48" t="str">
        <f t="shared" si="280"/>
        <v/>
      </c>
      <c r="U271" s="73"/>
      <c r="V271" s="306"/>
      <c r="W271" s="306"/>
      <c r="AD271" s="76" t="str">
        <f>IF($P271="","0",VLOOKUP($P271,登録データ!$U$4:$V$19,2,FALSE))</f>
        <v>0</v>
      </c>
      <c r="AE271" s="76" t="str">
        <f t="shared" si="281"/>
        <v>00</v>
      </c>
      <c r="AF271" s="76" t="str">
        <f t="shared" si="282"/>
        <v/>
      </c>
      <c r="AG271" s="76" t="str">
        <f t="shared" si="273"/>
        <v>000000</v>
      </c>
      <c r="AH271" s="76" t="str">
        <f t="shared" si="274"/>
        <v/>
      </c>
      <c r="AI271" s="76" t="str">
        <f t="shared" si="283"/>
        <v/>
      </c>
      <c r="AJ271" s="320"/>
      <c r="AK271" s="320"/>
      <c r="BH271" s="76"/>
      <c r="BI271" s="76"/>
      <c r="BJ271" s="76"/>
      <c r="BK271" s="76"/>
    </row>
    <row r="272" spans="2:63" ht="19.5" customHeight="1" thickBot="1">
      <c r="B272" s="210"/>
      <c r="C272" s="166"/>
      <c r="D272" s="172"/>
      <c r="E272" s="176"/>
      <c r="F272" s="173"/>
      <c r="G272" s="216"/>
      <c r="H272" s="217"/>
      <c r="I272" s="218"/>
      <c r="J272" s="172"/>
      <c r="K272" s="173"/>
      <c r="L272" s="172"/>
      <c r="M272" s="176"/>
      <c r="N272" s="173"/>
      <c r="O272" s="9" t="s">
        <v>188</v>
      </c>
      <c r="P272" s="114"/>
      <c r="Q272" s="30"/>
      <c r="R272" s="9" t="str">
        <f t="shared" si="279"/>
        <v/>
      </c>
      <c r="S272" s="30"/>
      <c r="T272" s="9" t="str">
        <f t="shared" si="280"/>
        <v/>
      </c>
      <c r="U272" s="82"/>
      <c r="V272" s="306"/>
      <c r="W272" s="306"/>
      <c r="AD272" s="76" t="str">
        <f>IF($P272="","0",VLOOKUP($P272,登録データ!$U$4:$V$19,2,FALSE))</f>
        <v>0</v>
      </c>
      <c r="AE272" s="76" t="str">
        <f t="shared" si="281"/>
        <v>00</v>
      </c>
      <c r="AF272" s="76" t="str">
        <f t="shared" si="282"/>
        <v/>
      </c>
      <c r="AG272" s="76" t="str">
        <f t="shared" si="273"/>
        <v>000000</v>
      </c>
      <c r="AH272" s="76" t="str">
        <f t="shared" si="274"/>
        <v/>
      </c>
      <c r="AI272" s="76" t="str">
        <f t="shared" si="283"/>
        <v/>
      </c>
      <c r="AJ272" s="320"/>
      <c r="AK272" s="320"/>
      <c r="BH272" s="76"/>
      <c r="BI272" s="76"/>
      <c r="BJ272" s="76"/>
      <c r="BK272" s="76"/>
    </row>
    <row r="273" spans="2:63" ht="19.5" customHeight="1" thickTop="1">
      <c r="B273" s="125">
        <v>85</v>
      </c>
      <c r="C273" s="164"/>
      <c r="D273" s="168"/>
      <c r="E273" s="174"/>
      <c r="F273" s="169"/>
      <c r="G273" s="168"/>
      <c r="H273" s="174"/>
      <c r="I273" s="169"/>
      <c r="J273" s="168"/>
      <c r="K273" s="169"/>
      <c r="L273" s="168"/>
      <c r="M273" s="174"/>
      <c r="N273" s="169"/>
      <c r="O273" s="48" t="s">
        <v>153</v>
      </c>
      <c r="P273" s="113"/>
      <c r="Q273" s="32"/>
      <c r="R273" s="17" t="str">
        <f t="shared" si="279"/>
        <v/>
      </c>
      <c r="S273" s="32"/>
      <c r="T273" s="17" t="str">
        <f t="shared" si="280"/>
        <v/>
      </c>
      <c r="U273" s="102"/>
      <c r="V273" s="305"/>
      <c r="W273" s="305"/>
      <c r="AD273" s="76" t="str">
        <f>IF($P273="","0",VLOOKUP($P273,登録データ!$U$4:$V$19,2,FALSE))</f>
        <v>0</v>
      </c>
      <c r="AE273" s="76" t="str">
        <f t="shared" si="281"/>
        <v>00</v>
      </c>
      <c r="AF273" s="76" t="str">
        <f t="shared" si="282"/>
        <v/>
      </c>
      <c r="AG273" s="76" t="str">
        <f t="shared" si="273"/>
        <v>000000</v>
      </c>
      <c r="AH273" s="76" t="str">
        <f t="shared" si="274"/>
        <v/>
      </c>
      <c r="AI273" s="76" t="str">
        <f t="shared" si="283"/>
        <v/>
      </c>
      <c r="AJ273" s="320" t="str">
        <f>IF($C273="","",IF($C273="@",0,IF(COUNTIF($C$21:$C$620,$C273)=1,0,1)))</f>
        <v/>
      </c>
      <c r="AK273" s="320" t="str">
        <f>IF($L273="","",IF(OR($L273="東京都",$L273="北海道",$L273="大阪府",$L273="京都府",RIGHT($L273,1)="県"),0,1))</f>
        <v/>
      </c>
      <c r="AO273" s="76" t="str">
        <f>IF(AP273="","",RANK(AP273,$AP$21:$AP$600,1))</f>
        <v/>
      </c>
      <c r="AP273" s="76" t="str">
        <f>IF(V273="","",C273)</f>
        <v/>
      </c>
      <c r="AQ273" s="1" t="str">
        <f>IF(AR273="","",RANK(AR273,$AR$21:$AR$600,1))</f>
        <v/>
      </c>
      <c r="AR273" s="76" t="str">
        <f>IF(W273="","",C273)</f>
        <v/>
      </c>
      <c r="BH273" s="76" t="str">
        <f t="shared" ref="BH273" si="360">IF(C273="","",G275)</f>
        <v/>
      </c>
      <c r="BI273" s="76" t="str">
        <f t="shared" ref="BI273" si="361">RIGHT(C273,3)</f>
        <v/>
      </c>
      <c r="BJ273" s="76" t="str">
        <f t="shared" ref="BJ273" si="362">IF(C273="","",RIGHT("00"&amp;BI273,3))</f>
        <v/>
      </c>
      <c r="BK273" s="76" t="str">
        <f t="shared" ref="BK273" si="363">CONCATENATE(BH273,BJ273)</f>
        <v/>
      </c>
    </row>
    <row r="274" spans="2:63" ht="18.75" customHeight="1">
      <c r="B274" s="125"/>
      <c r="C274" s="165"/>
      <c r="D274" s="170"/>
      <c r="E274" s="175"/>
      <c r="F274" s="171"/>
      <c r="G274" s="213"/>
      <c r="H274" s="214"/>
      <c r="I274" s="215"/>
      <c r="J274" s="170"/>
      <c r="K274" s="171"/>
      <c r="L274" s="170"/>
      <c r="M274" s="175"/>
      <c r="N274" s="171"/>
      <c r="O274" s="48" t="s">
        <v>154</v>
      </c>
      <c r="P274" s="27"/>
      <c r="Q274" s="45"/>
      <c r="R274" s="48" t="str">
        <f t="shared" si="279"/>
        <v/>
      </c>
      <c r="S274" s="45"/>
      <c r="T274" s="48" t="str">
        <f t="shared" si="280"/>
        <v/>
      </c>
      <c r="U274" s="73"/>
      <c r="V274" s="306"/>
      <c r="W274" s="306"/>
      <c r="AD274" s="76" t="str">
        <f>IF($P274="","0",VLOOKUP($P274,登録データ!$U$4:$V$19,2,FALSE))</f>
        <v>0</v>
      </c>
      <c r="AE274" s="76" t="str">
        <f t="shared" si="281"/>
        <v>00</v>
      </c>
      <c r="AF274" s="76" t="str">
        <f t="shared" si="282"/>
        <v/>
      </c>
      <c r="AG274" s="76" t="str">
        <f t="shared" si="273"/>
        <v>000000</v>
      </c>
      <c r="AH274" s="76" t="str">
        <f t="shared" si="274"/>
        <v/>
      </c>
      <c r="AI274" s="76" t="str">
        <f t="shared" si="283"/>
        <v/>
      </c>
      <c r="AJ274" s="320"/>
      <c r="AK274" s="320"/>
      <c r="BH274" s="76"/>
      <c r="BI274" s="76"/>
      <c r="BJ274" s="76"/>
      <c r="BK274" s="76"/>
    </row>
    <row r="275" spans="2:63" ht="19.5" customHeight="1" thickBot="1">
      <c r="B275" s="210"/>
      <c r="C275" s="166"/>
      <c r="D275" s="172"/>
      <c r="E275" s="176"/>
      <c r="F275" s="173"/>
      <c r="G275" s="216"/>
      <c r="H275" s="217"/>
      <c r="I275" s="218"/>
      <c r="J275" s="172"/>
      <c r="K275" s="173"/>
      <c r="L275" s="172"/>
      <c r="M275" s="176"/>
      <c r="N275" s="173"/>
      <c r="O275" s="9" t="s">
        <v>188</v>
      </c>
      <c r="P275" s="114"/>
      <c r="Q275" s="30"/>
      <c r="R275" s="9" t="str">
        <f t="shared" si="279"/>
        <v/>
      </c>
      <c r="S275" s="30"/>
      <c r="T275" s="9" t="str">
        <f t="shared" si="280"/>
        <v/>
      </c>
      <c r="U275" s="82"/>
      <c r="V275" s="306"/>
      <c r="W275" s="306"/>
      <c r="AD275" s="76" t="str">
        <f>IF($P275="","0",VLOOKUP($P275,登録データ!$U$4:$V$19,2,FALSE))</f>
        <v>0</v>
      </c>
      <c r="AE275" s="76" t="str">
        <f t="shared" si="281"/>
        <v>00</v>
      </c>
      <c r="AF275" s="76" t="str">
        <f t="shared" si="282"/>
        <v/>
      </c>
      <c r="AG275" s="76" t="str">
        <f t="shared" si="273"/>
        <v>000000</v>
      </c>
      <c r="AH275" s="76" t="str">
        <f t="shared" si="274"/>
        <v/>
      </c>
      <c r="AI275" s="76" t="str">
        <f t="shared" si="283"/>
        <v/>
      </c>
      <c r="AJ275" s="320"/>
      <c r="AK275" s="320"/>
      <c r="BH275" s="76"/>
      <c r="BI275" s="76"/>
      <c r="BJ275" s="76"/>
      <c r="BK275" s="76"/>
    </row>
    <row r="276" spans="2:63" ht="19.5" customHeight="1" thickTop="1">
      <c r="B276" s="125">
        <v>86</v>
      </c>
      <c r="C276" s="164"/>
      <c r="D276" s="168"/>
      <c r="E276" s="174"/>
      <c r="F276" s="169"/>
      <c r="G276" s="168"/>
      <c r="H276" s="174"/>
      <c r="I276" s="169"/>
      <c r="J276" s="168"/>
      <c r="K276" s="169"/>
      <c r="L276" s="168"/>
      <c r="M276" s="174"/>
      <c r="N276" s="169"/>
      <c r="O276" s="48" t="s">
        <v>153</v>
      </c>
      <c r="P276" s="113"/>
      <c r="Q276" s="32"/>
      <c r="R276" s="17" t="str">
        <f t="shared" si="279"/>
        <v/>
      </c>
      <c r="S276" s="32"/>
      <c r="T276" s="17" t="str">
        <f t="shared" si="280"/>
        <v/>
      </c>
      <c r="U276" s="102"/>
      <c r="V276" s="305"/>
      <c r="W276" s="305"/>
      <c r="AD276" s="76" t="str">
        <f>IF($P276="","0",VLOOKUP($P276,登録データ!$U$4:$V$19,2,FALSE))</f>
        <v>0</v>
      </c>
      <c r="AE276" s="76" t="str">
        <f t="shared" si="281"/>
        <v>00</v>
      </c>
      <c r="AF276" s="76" t="str">
        <f t="shared" si="282"/>
        <v/>
      </c>
      <c r="AG276" s="76" t="str">
        <f t="shared" si="273"/>
        <v>000000</v>
      </c>
      <c r="AH276" s="76" t="str">
        <f t="shared" si="274"/>
        <v/>
      </c>
      <c r="AI276" s="76" t="str">
        <f t="shared" si="283"/>
        <v/>
      </c>
      <c r="AJ276" s="320" t="str">
        <f>IF($C276="","",IF($C276="@",0,IF(COUNTIF($C$21:$C$620,$C276)=1,0,1)))</f>
        <v/>
      </c>
      <c r="AK276" s="320" t="str">
        <f>IF($L276="","",IF(OR($L276="東京都",$L276="北海道",$L276="大阪府",$L276="京都府",RIGHT($L276,1)="県"),0,1))</f>
        <v/>
      </c>
      <c r="AO276" s="76" t="str">
        <f>IF(AP276="","",RANK(AP276,$AP$21:$AP$600,1))</f>
        <v/>
      </c>
      <c r="AP276" s="76" t="str">
        <f>IF(V276="","",C276)</f>
        <v/>
      </c>
      <c r="AQ276" s="1" t="str">
        <f>IF(AR276="","",RANK(AR276,$AR$21:$AR$600,1))</f>
        <v/>
      </c>
      <c r="AR276" s="76" t="str">
        <f>IF(W276="","",C276)</f>
        <v/>
      </c>
      <c r="BH276" s="76" t="str">
        <f t="shared" ref="BH276" si="364">IF(C276="","",G278)</f>
        <v/>
      </c>
      <c r="BI276" s="76" t="str">
        <f t="shared" ref="BI276" si="365">RIGHT(C276,3)</f>
        <v/>
      </c>
      <c r="BJ276" s="76" t="str">
        <f t="shared" ref="BJ276" si="366">IF(C276="","",RIGHT("00"&amp;BI276,3))</f>
        <v/>
      </c>
      <c r="BK276" s="76" t="str">
        <f t="shared" ref="BK276" si="367">CONCATENATE(BH276,BJ276)</f>
        <v/>
      </c>
    </row>
    <row r="277" spans="2:63" ht="18.75" customHeight="1">
      <c r="B277" s="125"/>
      <c r="C277" s="165"/>
      <c r="D277" s="170"/>
      <c r="E277" s="175"/>
      <c r="F277" s="171"/>
      <c r="G277" s="213"/>
      <c r="H277" s="214"/>
      <c r="I277" s="215"/>
      <c r="J277" s="170"/>
      <c r="K277" s="171"/>
      <c r="L277" s="170"/>
      <c r="M277" s="175"/>
      <c r="N277" s="171"/>
      <c r="O277" s="48" t="s">
        <v>154</v>
      </c>
      <c r="P277" s="27"/>
      <c r="Q277" s="45"/>
      <c r="R277" s="48" t="str">
        <f t="shared" si="279"/>
        <v/>
      </c>
      <c r="S277" s="45"/>
      <c r="T277" s="48" t="str">
        <f t="shared" si="280"/>
        <v/>
      </c>
      <c r="U277" s="73"/>
      <c r="V277" s="306"/>
      <c r="W277" s="306"/>
      <c r="AD277" s="76" t="str">
        <f>IF($P277="","0",VLOOKUP($P277,登録データ!$U$4:$V$19,2,FALSE))</f>
        <v>0</v>
      </c>
      <c r="AE277" s="76" t="str">
        <f t="shared" si="281"/>
        <v>00</v>
      </c>
      <c r="AF277" s="76" t="str">
        <f t="shared" si="282"/>
        <v/>
      </c>
      <c r="AG277" s="76" t="str">
        <f t="shared" ref="AG277:AG340" si="368">IF($AF277=2,IF($S277="","0000",CONCATENATE(RIGHT($S277+100,2),$AE277)),IF($S277="","000000",CONCATENATE(RIGHT($Q277+100,2),RIGHT($S277+100,2),$AE277)))</f>
        <v>000000</v>
      </c>
      <c r="AH277" s="76" t="str">
        <f t="shared" ref="AH277:AH340" si="369">IF($P277="","",CONCATENATE($AD277," ",IF($AF277=1,RIGHT($AG277+10000000,7),RIGHT($AG277+100000,5))))</f>
        <v/>
      </c>
      <c r="AI277" s="76" t="str">
        <f t="shared" si="283"/>
        <v/>
      </c>
      <c r="AJ277" s="320"/>
      <c r="AK277" s="320"/>
      <c r="BH277" s="76"/>
      <c r="BI277" s="76"/>
      <c r="BJ277" s="76"/>
      <c r="BK277" s="76"/>
    </row>
    <row r="278" spans="2:63" ht="19.5" customHeight="1" thickBot="1">
      <c r="B278" s="210"/>
      <c r="C278" s="166"/>
      <c r="D278" s="172"/>
      <c r="E278" s="176"/>
      <c r="F278" s="173"/>
      <c r="G278" s="216"/>
      <c r="H278" s="217"/>
      <c r="I278" s="218"/>
      <c r="J278" s="172"/>
      <c r="K278" s="173"/>
      <c r="L278" s="172"/>
      <c r="M278" s="176"/>
      <c r="N278" s="173"/>
      <c r="O278" s="9" t="s">
        <v>188</v>
      </c>
      <c r="P278" s="114"/>
      <c r="Q278" s="30"/>
      <c r="R278" s="9" t="str">
        <f t="shared" ref="R278:R341" si="370">IF($P278="","",IF(OR(RIGHT($P278,1)="m",RIGHT($P278,1)="H"),"分",""))</f>
        <v/>
      </c>
      <c r="S278" s="30"/>
      <c r="T278" s="9" t="str">
        <f t="shared" ref="T278:T341" si="371">IF($P278="","",IF(OR(RIGHT($P278,1)="m",RIGHT($P278,1)="H"),"秒","m"))</f>
        <v/>
      </c>
      <c r="U278" s="82"/>
      <c r="V278" s="306"/>
      <c r="W278" s="306"/>
      <c r="AD278" s="76" t="str">
        <f>IF($P278="","0",VLOOKUP($P278,登録データ!$U$4:$V$19,2,FALSE))</f>
        <v>0</v>
      </c>
      <c r="AE278" s="76" t="str">
        <f t="shared" ref="AE278:AE341" si="372">IF($U278="","00",IF(LEN($U278)=1,$U278*10,$U278))</f>
        <v>00</v>
      </c>
      <c r="AF278" s="76" t="str">
        <f t="shared" ref="AF278:AF341" si="373">IF($P278="","",IF(OR(RIGHT($P278,1)="m",RIGHT($P278,1)="H"),1,2))</f>
        <v/>
      </c>
      <c r="AG278" s="76" t="str">
        <f t="shared" si="368"/>
        <v>000000</v>
      </c>
      <c r="AH278" s="76" t="str">
        <f t="shared" si="369"/>
        <v/>
      </c>
      <c r="AI278" s="76" t="str">
        <f t="shared" ref="AI278:AI341" si="374">IF($S278="","",IF(OR(VALUE($S278)&lt;60,$T278="m"),0,1))</f>
        <v/>
      </c>
      <c r="AJ278" s="320"/>
      <c r="AK278" s="320"/>
      <c r="BH278" s="76"/>
      <c r="BI278" s="76"/>
      <c r="BJ278" s="76"/>
      <c r="BK278" s="76"/>
    </row>
    <row r="279" spans="2:63" ht="19.5" customHeight="1" thickTop="1">
      <c r="B279" s="125">
        <v>87</v>
      </c>
      <c r="C279" s="164"/>
      <c r="D279" s="168"/>
      <c r="E279" s="174"/>
      <c r="F279" s="169"/>
      <c r="G279" s="168"/>
      <c r="H279" s="174"/>
      <c r="I279" s="169"/>
      <c r="J279" s="168"/>
      <c r="K279" s="169"/>
      <c r="L279" s="168"/>
      <c r="M279" s="174"/>
      <c r="N279" s="169"/>
      <c r="O279" s="48" t="s">
        <v>153</v>
      </c>
      <c r="P279" s="113"/>
      <c r="Q279" s="32"/>
      <c r="R279" s="17" t="str">
        <f t="shared" si="370"/>
        <v/>
      </c>
      <c r="S279" s="32"/>
      <c r="T279" s="17" t="str">
        <f t="shared" si="371"/>
        <v/>
      </c>
      <c r="U279" s="102"/>
      <c r="V279" s="305"/>
      <c r="W279" s="305"/>
      <c r="AD279" s="76" t="str">
        <f>IF($P279="","0",VLOOKUP($P279,登録データ!$U$4:$V$19,2,FALSE))</f>
        <v>0</v>
      </c>
      <c r="AE279" s="76" t="str">
        <f t="shared" si="372"/>
        <v>00</v>
      </c>
      <c r="AF279" s="76" t="str">
        <f t="shared" si="373"/>
        <v/>
      </c>
      <c r="AG279" s="76" t="str">
        <f t="shared" si="368"/>
        <v>000000</v>
      </c>
      <c r="AH279" s="76" t="str">
        <f t="shared" si="369"/>
        <v/>
      </c>
      <c r="AI279" s="76" t="str">
        <f t="shared" si="374"/>
        <v/>
      </c>
      <c r="AJ279" s="320" t="str">
        <f>IF($C279="","",IF($C279="@",0,IF(COUNTIF($C$21:$C$620,$C279)=1,0,1)))</f>
        <v/>
      </c>
      <c r="AK279" s="320" t="str">
        <f>IF($L279="","",IF(OR($L279="東京都",$L279="北海道",$L279="大阪府",$L279="京都府",RIGHT($L279,1)="県"),0,1))</f>
        <v/>
      </c>
      <c r="AO279" s="76" t="str">
        <f>IF(AP279="","",RANK(AP279,$AP$21:$AP$600,1))</f>
        <v/>
      </c>
      <c r="AP279" s="76" t="str">
        <f>IF(V279="","",C279)</f>
        <v/>
      </c>
      <c r="AQ279" s="1" t="str">
        <f>IF(AR279="","",RANK(AR279,$AR$21:$AR$600,1))</f>
        <v/>
      </c>
      <c r="AR279" s="76" t="str">
        <f>IF(W279="","",C279)</f>
        <v/>
      </c>
      <c r="BH279" s="76" t="str">
        <f t="shared" ref="BH279" si="375">IF(C279="","",G281)</f>
        <v/>
      </c>
      <c r="BI279" s="76" t="str">
        <f t="shared" ref="BI279" si="376">RIGHT(C279,3)</f>
        <v/>
      </c>
      <c r="BJ279" s="76" t="str">
        <f t="shared" ref="BJ279" si="377">IF(C279="","",RIGHT("00"&amp;BI279,3))</f>
        <v/>
      </c>
      <c r="BK279" s="76" t="str">
        <f t="shared" ref="BK279" si="378">CONCATENATE(BH279,BJ279)</f>
        <v/>
      </c>
    </row>
    <row r="280" spans="2:63" ht="18.75" customHeight="1">
      <c r="B280" s="125"/>
      <c r="C280" s="165"/>
      <c r="D280" s="170"/>
      <c r="E280" s="175"/>
      <c r="F280" s="171"/>
      <c r="G280" s="213"/>
      <c r="H280" s="214"/>
      <c r="I280" s="215"/>
      <c r="J280" s="170"/>
      <c r="K280" s="171"/>
      <c r="L280" s="170"/>
      <c r="M280" s="175"/>
      <c r="N280" s="171"/>
      <c r="O280" s="48" t="s">
        <v>154</v>
      </c>
      <c r="P280" s="27"/>
      <c r="Q280" s="45"/>
      <c r="R280" s="48" t="str">
        <f t="shared" si="370"/>
        <v/>
      </c>
      <c r="S280" s="45"/>
      <c r="T280" s="48" t="str">
        <f t="shared" si="371"/>
        <v/>
      </c>
      <c r="U280" s="73"/>
      <c r="V280" s="306"/>
      <c r="W280" s="306"/>
      <c r="AD280" s="76" t="str">
        <f>IF($P280="","0",VLOOKUP($P280,登録データ!$U$4:$V$19,2,FALSE))</f>
        <v>0</v>
      </c>
      <c r="AE280" s="76" t="str">
        <f t="shared" si="372"/>
        <v>00</v>
      </c>
      <c r="AF280" s="76" t="str">
        <f t="shared" si="373"/>
        <v/>
      </c>
      <c r="AG280" s="76" t="str">
        <f t="shared" si="368"/>
        <v>000000</v>
      </c>
      <c r="AH280" s="76" t="str">
        <f t="shared" si="369"/>
        <v/>
      </c>
      <c r="AI280" s="76" t="str">
        <f t="shared" si="374"/>
        <v/>
      </c>
      <c r="AJ280" s="320"/>
      <c r="AK280" s="320"/>
      <c r="BH280" s="76"/>
      <c r="BI280" s="76"/>
      <c r="BJ280" s="76"/>
      <c r="BK280" s="76"/>
    </row>
    <row r="281" spans="2:63" ht="19.5" customHeight="1" thickBot="1">
      <c r="B281" s="210"/>
      <c r="C281" s="166"/>
      <c r="D281" s="172"/>
      <c r="E281" s="176"/>
      <c r="F281" s="173"/>
      <c r="G281" s="216"/>
      <c r="H281" s="217"/>
      <c r="I281" s="218"/>
      <c r="J281" s="172"/>
      <c r="K281" s="173"/>
      <c r="L281" s="172"/>
      <c r="M281" s="176"/>
      <c r="N281" s="173"/>
      <c r="O281" s="9" t="s">
        <v>188</v>
      </c>
      <c r="P281" s="114"/>
      <c r="Q281" s="30"/>
      <c r="R281" s="9" t="str">
        <f t="shared" si="370"/>
        <v/>
      </c>
      <c r="S281" s="30"/>
      <c r="T281" s="9" t="str">
        <f t="shared" si="371"/>
        <v/>
      </c>
      <c r="U281" s="82"/>
      <c r="V281" s="306"/>
      <c r="W281" s="306"/>
      <c r="AD281" s="76" t="str">
        <f>IF($P281="","0",VLOOKUP($P281,登録データ!$U$4:$V$19,2,FALSE))</f>
        <v>0</v>
      </c>
      <c r="AE281" s="76" t="str">
        <f t="shared" si="372"/>
        <v>00</v>
      </c>
      <c r="AF281" s="76" t="str">
        <f t="shared" si="373"/>
        <v/>
      </c>
      <c r="AG281" s="76" t="str">
        <f t="shared" si="368"/>
        <v>000000</v>
      </c>
      <c r="AH281" s="76" t="str">
        <f t="shared" si="369"/>
        <v/>
      </c>
      <c r="AI281" s="76" t="str">
        <f t="shared" si="374"/>
        <v/>
      </c>
      <c r="AJ281" s="320"/>
      <c r="AK281" s="320"/>
      <c r="BH281" s="76"/>
      <c r="BI281" s="76"/>
      <c r="BJ281" s="76"/>
      <c r="BK281" s="76"/>
    </row>
    <row r="282" spans="2:63" ht="19.5" customHeight="1" thickTop="1">
      <c r="B282" s="125">
        <v>88</v>
      </c>
      <c r="C282" s="164"/>
      <c r="D282" s="168"/>
      <c r="E282" s="174"/>
      <c r="F282" s="169"/>
      <c r="G282" s="168"/>
      <c r="H282" s="174"/>
      <c r="I282" s="169"/>
      <c r="J282" s="168"/>
      <c r="K282" s="169"/>
      <c r="L282" s="168"/>
      <c r="M282" s="174"/>
      <c r="N282" s="169"/>
      <c r="O282" s="48" t="s">
        <v>153</v>
      </c>
      <c r="P282" s="113"/>
      <c r="Q282" s="32"/>
      <c r="R282" s="17" t="str">
        <f t="shared" si="370"/>
        <v/>
      </c>
      <c r="S282" s="32"/>
      <c r="T282" s="17" t="str">
        <f t="shared" si="371"/>
        <v/>
      </c>
      <c r="U282" s="102"/>
      <c r="V282" s="305"/>
      <c r="W282" s="305"/>
      <c r="AD282" s="76" t="str">
        <f>IF($P282="","0",VLOOKUP($P282,登録データ!$U$4:$V$19,2,FALSE))</f>
        <v>0</v>
      </c>
      <c r="AE282" s="76" t="str">
        <f t="shared" si="372"/>
        <v>00</v>
      </c>
      <c r="AF282" s="76" t="str">
        <f t="shared" si="373"/>
        <v/>
      </c>
      <c r="AG282" s="76" t="str">
        <f t="shared" si="368"/>
        <v>000000</v>
      </c>
      <c r="AH282" s="76" t="str">
        <f t="shared" si="369"/>
        <v/>
      </c>
      <c r="AI282" s="76" t="str">
        <f t="shared" si="374"/>
        <v/>
      </c>
      <c r="AJ282" s="320" t="str">
        <f>IF($C282="","",IF($C282="@",0,IF(COUNTIF($C$21:$C$620,$C282)=1,0,1)))</f>
        <v/>
      </c>
      <c r="AK282" s="320" t="str">
        <f>IF($L282="","",IF(OR($L282="東京都",$L282="北海道",$L282="大阪府",$L282="京都府",RIGHT($L282,1)="県"),0,1))</f>
        <v/>
      </c>
      <c r="AO282" s="76" t="str">
        <f>IF(AP282="","",RANK(AP282,$AP$21:$AP$600,1))</f>
        <v/>
      </c>
      <c r="AP282" s="76" t="str">
        <f>IF(V282="","",C282)</f>
        <v/>
      </c>
      <c r="AQ282" s="1" t="str">
        <f>IF(AR282="","",RANK(AR282,$AR$21:$AR$600,1))</f>
        <v/>
      </c>
      <c r="AR282" s="76" t="str">
        <f>IF(W282="","",C282)</f>
        <v/>
      </c>
      <c r="BH282" s="76" t="str">
        <f t="shared" ref="BH282" si="379">IF(C282="","",G284)</f>
        <v/>
      </c>
      <c r="BI282" s="76" t="str">
        <f t="shared" ref="BI282" si="380">RIGHT(C282,3)</f>
        <v/>
      </c>
      <c r="BJ282" s="76" t="str">
        <f t="shared" ref="BJ282" si="381">IF(C282="","",RIGHT("00"&amp;BI282,3))</f>
        <v/>
      </c>
      <c r="BK282" s="76" t="str">
        <f t="shared" ref="BK282" si="382">CONCATENATE(BH282,BJ282)</f>
        <v/>
      </c>
    </row>
    <row r="283" spans="2:63" ht="18.75" customHeight="1">
      <c r="B283" s="125"/>
      <c r="C283" s="165"/>
      <c r="D283" s="170"/>
      <c r="E283" s="175"/>
      <c r="F283" s="171"/>
      <c r="G283" s="213"/>
      <c r="H283" s="214"/>
      <c r="I283" s="215"/>
      <c r="J283" s="170"/>
      <c r="K283" s="171"/>
      <c r="L283" s="170"/>
      <c r="M283" s="175"/>
      <c r="N283" s="171"/>
      <c r="O283" s="48" t="s">
        <v>154</v>
      </c>
      <c r="P283" s="27"/>
      <c r="Q283" s="45"/>
      <c r="R283" s="48" t="str">
        <f t="shared" si="370"/>
        <v/>
      </c>
      <c r="S283" s="45"/>
      <c r="T283" s="48" t="str">
        <f t="shared" si="371"/>
        <v/>
      </c>
      <c r="U283" s="73"/>
      <c r="V283" s="306"/>
      <c r="W283" s="306"/>
      <c r="AD283" s="76" t="str">
        <f>IF($P283="","0",VLOOKUP($P283,登録データ!$U$4:$V$19,2,FALSE))</f>
        <v>0</v>
      </c>
      <c r="AE283" s="76" t="str">
        <f t="shared" si="372"/>
        <v>00</v>
      </c>
      <c r="AF283" s="76" t="str">
        <f t="shared" si="373"/>
        <v/>
      </c>
      <c r="AG283" s="76" t="str">
        <f t="shared" si="368"/>
        <v>000000</v>
      </c>
      <c r="AH283" s="76" t="str">
        <f t="shared" si="369"/>
        <v/>
      </c>
      <c r="AI283" s="76" t="str">
        <f t="shared" si="374"/>
        <v/>
      </c>
      <c r="AJ283" s="320"/>
      <c r="AK283" s="320"/>
      <c r="BH283" s="76"/>
      <c r="BI283" s="76"/>
      <c r="BJ283" s="76"/>
      <c r="BK283" s="76"/>
    </row>
    <row r="284" spans="2:63" ht="19.5" customHeight="1" thickBot="1">
      <c r="B284" s="210"/>
      <c r="C284" s="166"/>
      <c r="D284" s="172"/>
      <c r="E284" s="176"/>
      <c r="F284" s="173"/>
      <c r="G284" s="216"/>
      <c r="H284" s="217"/>
      <c r="I284" s="218"/>
      <c r="J284" s="172"/>
      <c r="K284" s="173"/>
      <c r="L284" s="172"/>
      <c r="M284" s="176"/>
      <c r="N284" s="173"/>
      <c r="O284" s="9" t="s">
        <v>188</v>
      </c>
      <c r="P284" s="114"/>
      <c r="Q284" s="30"/>
      <c r="R284" s="9" t="str">
        <f t="shared" si="370"/>
        <v/>
      </c>
      <c r="S284" s="30"/>
      <c r="T284" s="9" t="str">
        <f t="shared" si="371"/>
        <v/>
      </c>
      <c r="U284" s="82"/>
      <c r="V284" s="306"/>
      <c r="W284" s="306"/>
      <c r="AD284" s="76" t="str">
        <f>IF($P284="","0",VLOOKUP($P284,登録データ!$U$4:$V$19,2,FALSE))</f>
        <v>0</v>
      </c>
      <c r="AE284" s="76" t="str">
        <f t="shared" si="372"/>
        <v>00</v>
      </c>
      <c r="AF284" s="76" t="str">
        <f t="shared" si="373"/>
        <v/>
      </c>
      <c r="AG284" s="76" t="str">
        <f t="shared" si="368"/>
        <v>000000</v>
      </c>
      <c r="AH284" s="76" t="str">
        <f t="shared" si="369"/>
        <v/>
      </c>
      <c r="AI284" s="76" t="str">
        <f t="shared" si="374"/>
        <v/>
      </c>
      <c r="AJ284" s="320"/>
      <c r="AK284" s="320"/>
      <c r="BH284" s="76"/>
      <c r="BI284" s="76"/>
      <c r="BJ284" s="76"/>
      <c r="BK284" s="76"/>
    </row>
    <row r="285" spans="2:63" ht="19.5" customHeight="1" thickTop="1">
      <c r="B285" s="125">
        <v>89</v>
      </c>
      <c r="C285" s="164"/>
      <c r="D285" s="168"/>
      <c r="E285" s="174"/>
      <c r="F285" s="169"/>
      <c r="G285" s="168"/>
      <c r="H285" s="174"/>
      <c r="I285" s="169"/>
      <c r="J285" s="168"/>
      <c r="K285" s="169"/>
      <c r="L285" s="168"/>
      <c r="M285" s="174"/>
      <c r="N285" s="169"/>
      <c r="O285" s="48" t="s">
        <v>153</v>
      </c>
      <c r="P285" s="113"/>
      <c r="Q285" s="32"/>
      <c r="R285" s="17" t="str">
        <f t="shared" si="370"/>
        <v/>
      </c>
      <c r="S285" s="32"/>
      <c r="T285" s="17" t="str">
        <f t="shared" si="371"/>
        <v/>
      </c>
      <c r="U285" s="102"/>
      <c r="V285" s="305"/>
      <c r="W285" s="305"/>
      <c r="AD285" s="76" t="str">
        <f>IF($P285="","0",VLOOKUP($P285,登録データ!$U$4:$V$19,2,FALSE))</f>
        <v>0</v>
      </c>
      <c r="AE285" s="76" t="str">
        <f t="shared" si="372"/>
        <v>00</v>
      </c>
      <c r="AF285" s="76" t="str">
        <f t="shared" si="373"/>
        <v/>
      </c>
      <c r="AG285" s="76" t="str">
        <f t="shared" si="368"/>
        <v>000000</v>
      </c>
      <c r="AH285" s="76" t="str">
        <f t="shared" si="369"/>
        <v/>
      </c>
      <c r="AI285" s="76" t="str">
        <f t="shared" si="374"/>
        <v/>
      </c>
      <c r="AJ285" s="320" t="str">
        <f>IF($C285="","",IF($C285="@",0,IF(COUNTIF($C$21:$C$620,$C285)=1,0,1)))</f>
        <v/>
      </c>
      <c r="AK285" s="320" t="str">
        <f>IF($L285="","",IF(OR($L285="東京都",$L285="北海道",$L285="大阪府",$L285="京都府",RIGHT($L285,1)="県"),0,1))</f>
        <v/>
      </c>
      <c r="AO285" s="76" t="str">
        <f>IF(AP285="","",RANK(AP285,$AP$21:$AP$600,1))</f>
        <v/>
      </c>
      <c r="AP285" s="76" t="str">
        <f>IF(V285="","",C285)</f>
        <v/>
      </c>
      <c r="AQ285" s="1" t="str">
        <f>IF(AR285="","",RANK(AR285,$AR$21:$AR$600,1))</f>
        <v/>
      </c>
      <c r="AR285" s="76" t="str">
        <f>IF(W285="","",C285)</f>
        <v/>
      </c>
      <c r="BH285" s="76" t="str">
        <f t="shared" ref="BH285" si="383">IF(C285="","",G287)</f>
        <v/>
      </c>
      <c r="BI285" s="76" t="str">
        <f t="shared" ref="BI285" si="384">RIGHT(C285,3)</f>
        <v/>
      </c>
      <c r="BJ285" s="76" t="str">
        <f t="shared" ref="BJ285" si="385">IF(C285="","",RIGHT("00"&amp;BI285,3))</f>
        <v/>
      </c>
      <c r="BK285" s="76" t="str">
        <f t="shared" ref="BK285" si="386">CONCATENATE(BH285,BJ285)</f>
        <v/>
      </c>
    </row>
    <row r="286" spans="2:63" ht="18.75" customHeight="1">
      <c r="B286" s="125"/>
      <c r="C286" s="165"/>
      <c r="D286" s="170"/>
      <c r="E286" s="175"/>
      <c r="F286" s="171"/>
      <c r="G286" s="213"/>
      <c r="H286" s="214"/>
      <c r="I286" s="215"/>
      <c r="J286" s="170"/>
      <c r="K286" s="171"/>
      <c r="L286" s="170"/>
      <c r="M286" s="175"/>
      <c r="N286" s="171"/>
      <c r="O286" s="48" t="s">
        <v>154</v>
      </c>
      <c r="P286" s="27"/>
      <c r="Q286" s="45"/>
      <c r="R286" s="48" t="str">
        <f t="shared" si="370"/>
        <v/>
      </c>
      <c r="S286" s="45"/>
      <c r="T286" s="48" t="str">
        <f t="shared" si="371"/>
        <v/>
      </c>
      <c r="U286" s="73"/>
      <c r="V286" s="306"/>
      <c r="W286" s="306"/>
      <c r="AD286" s="76" t="str">
        <f>IF($P286="","0",VLOOKUP($P286,登録データ!$U$4:$V$19,2,FALSE))</f>
        <v>0</v>
      </c>
      <c r="AE286" s="76" t="str">
        <f t="shared" si="372"/>
        <v>00</v>
      </c>
      <c r="AF286" s="76" t="str">
        <f t="shared" si="373"/>
        <v/>
      </c>
      <c r="AG286" s="76" t="str">
        <f t="shared" si="368"/>
        <v>000000</v>
      </c>
      <c r="AH286" s="76" t="str">
        <f t="shared" si="369"/>
        <v/>
      </c>
      <c r="AI286" s="76" t="str">
        <f t="shared" si="374"/>
        <v/>
      </c>
      <c r="AJ286" s="320"/>
      <c r="AK286" s="320"/>
      <c r="BH286" s="76"/>
      <c r="BI286" s="76"/>
      <c r="BJ286" s="76"/>
      <c r="BK286" s="76"/>
    </row>
    <row r="287" spans="2:63" ht="19.5" customHeight="1" thickBot="1">
      <c r="B287" s="210"/>
      <c r="C287" s="166"/>
      <c r="D287" s="172"/>
      <c r="E287" s="176"/>
      <c r="F287" s="173"/>
      <c r="G287" s="216"/>
      <c r="H287" s="217"/>
      <c r="I287" s="218"/>
      <c r="J287" s="172"/>
      <c r="K287" s="173"/>
      <c r="L287" s="172"/>
      <c r="M287" s="176"/>
      <c r="N287" s="173"/>
      <c r="O287" s="9" t="s">
        <v>188</v>
      </c>
      <c r="P287" s="114"/>
      <c r="Q287" s="30"/>
      <c r="R287" s="9" t="str">
        <f t="shared" si="370"/>
        <v/>
      </c>
      <c r="S287" s="30"/>
      <c r="T287" s="9" t="str">
        <f t="shared" si="371"/>
        <v/>
      </c>
      <c r="U287" s="82"/>
      <c r="V287" s="306"/>
      <c r="W287" s="306"/>
      <c r="AD287" s="76" t="str">
        <f>IF($P287="","0",VLOOKUP($P287,登録データ!$U$4:$V$19,2,FALSE))</f>
        <v>0</v>
      </c>
      <c r="AE287" s="76" t="str">
        <f t="shared" si="372"/>
        <v>00</v>
      </c>
      <c r="AF287" s="76" t="str">
        <f t="shared" si="373"/>
        <v/>
      </c>
      <c r="AG287" s="76" t="str">
        <f t="shared" si="368"/>
        <v>000000</v>
      </c>
      <c r="AH287" s="76" t="str">
        <f t="shared" si="369"/>
        <v/>
      </c>
      <c r="AI287" s="76" t="str">
        <f t="shared" si="374"/>
        <v/>
      </c>
      <c r="AJ287" s="320"/>
      <c r="AK287" s="320"/>
      <c r="BH287" s="76"/>
      <c r="BI287" s="76"/>
      <c r="BJ287" s="76"/>
      <c r="BK287" s="76"/>
    </row>
    <row r="288" spans="2:63" ht="19.5" customHeight="1" thickTop="1">
      <c r="B288" s="125">
        <v>90</v>
      </c>
      <c r="C288" s="164"/>
      <c r="D288" s="168"/>
      <c r="E288" s="174"/>
      <c r="F288" s="169"/>
      <c r="G288" s="168"/>
      <c r="H288" s="174"/>
      <c r="I288" s="169"/>
      <c r="J288" s="168"/>
      <c r="K288" s="169"/>
      <c r="L288" s="168"/>
      <c r="M288" s="174"/>
      <c r="N288" s="169"/>
      <c r="O288" s="48" t="s">
        <v>153</v>
      </c>
      <c r="P288" s="113"/>
      <c r="Q288" s="32"/>
      <c r="R288" s="17" t="str">
        <f t="shared" si="370"/>
        <v/>
      </c>
      <c r="S288" s="32"/>
      <c r="T288" s="17" t="str">
        <f t="shared" si="371"/>
        <v/>
      </c>
      <c r="U288" s="102"/>
      <c r="V288" s="305"/>
      <c r="W288" s="305"/>
      <c r="AD288" s="76" t="str">
        <f>IF($P288="","0",VLOOKUP($P288,登録データ!$U$4:$V$19,2,FALSE))</f>
        <v>0</v>
      </c>
      <c r="AE288" s="76" t="str">
        <f t="shared" si="372"/>
        <v>00</v>
      </c>
      <c r="AF288" s="76" t="str">
        <f t="shared" si="373"/>
        <v/>
      </c>
      <c r="AG288" s="76" t="str">
        <f t="shared" si="368"/>
        <v>000000</v>
      </c>
      <c r="AH288" s="76" t="str">
        <f t="shared" si="369"/>
        <v/>
      </c>
      <c r="AI288" s="76" t="str">
        <f t="shared" si="374"/>
        <v/>
      </c>
      <c r="AJ288" s="320" t="str">
        <f>IF($C288="","",IF($C288="@",0,IF(COUNTIF($C$21:$C$620,$C288)=1,0,1)))</f>
        <v/>
      </c>
      <c r="AK288" s="320" t="str">
        <f>IF($L288="","",IF(OR($L288="東京都",$L288="北海道",$L288="大阪府",$L288="京都府",RIGHT($L288,1)="県"),0,1))</f>
        <v/>
      </c>
      <c r="AO288" s="76" t="str">
        <f>IF(AP288="","",RANK(AP288,$AP$21:$AP$600,1))</f>
        <v/>
      </c>
      <c r="AP288" s="76" t="str">
        <f>IF(V288="","",C288)</f>
        <v/>
      </c>
      <c r="AQ288" s="1" t="str">
        <f>IF(AR288="","",RANK(AR288,$AR$21:$AR$600,1))</f>
        <v/>
      </c>
      <c r="AR288" s="76" t="str">
        <f>IF(W288="","",C288)</f>
        <v/>
      </c>
      <c r="BH288" s="76" t="str">
        <f t="shared" ref="BH288" si="387">IF(C288="","",G290)</f>
        <v/>
      </c>
      <c r="BI288" s="76" t="str">
        <f t="shared" ref="BI288" si="388">RIGHT(C288,3)</f>
        <v/>
      </c>
      <c r="BJ288" s="76" t="str">
        <f t="shared" ref="BJ288" si="389">IF(C288="","",RIGHT("00"&amp;BI288,3))</f>
        <v/>
      </c>
      <c r="BK288" s="76" t="str">
        <f t="shared" ref="BK288" si="390">CONCATENATE(BH288,BJ288)</f>
        <v/>
      </c>
    </row>
    <row r="289" spans="2:63" ht="18.75" customHeight="1">
      <c r="B289" s="125"/>
      <c r="C289" s="165"/>
      <c r="D289" s="170"/>
      <c r="E289" s="175"/>
      <c r="F289" s="171"/>
      <c r="G289" s="213"/>
      <c r="H289" s="214"/>
      <c r="I289" s="215"/>
      <c r="J289" s="170"/>
      <c r="K289" s="171"/>
      <c r="L289" s="170"/>
      <c r="M289" s="175"/>
      <c r="N289" s="171"/>
      <c r="O289" s="48" t="s">
        <v>154</v>
      </c>
      <c r="P289" s="27"/>
      <c r="Q289" s="45"/>
      <c r="R289" s="48" t="str">
        <f t="shared" si="370"/>
        <v/>
      </c>
      <c r="S289" s="45"/>
      <c r="T289" s="48" t="str">
        <f t="shared" si="371"/>
        <v/>
      </c>
      <c r="U289" s="73"/>
      <c r="V289" s="306"/>
      <c r="W289" s="306"/>
      <c r="AD289" s="76" t="str">
        <f>IF($P289="","0",VLOOKUP($P289,登録データ!$U$4:$V$19,2,FALSE))</f>
        <v>0</v>
      </c>
      <c r="AE289" s="76" t="str">
        <f t="shared" si="372"/>
        <v>00</v>
      </c>
      <c r="AF289" s="76" t="str">
        <f t="shared" si="373"/>
        <v/>
      </c>
      <c r="AG289" s="76" t="str">
        <f t="shared" si="368"/>
        <v>000000</v>
      </c>
      <c r="AH289" s="76" t="str">
        <f t="shared" si="369"/>
        <v/>
      </c>
      <c r="AI289" s="76" t="str">
        <f t="shared" si="374"/>
        <v/>
      </c>
      <c r="AJ289" s="320"/>
      <c r="AK289" s="320"/>
      <c r="BH289" s="76"/>
      <c r="BI289" s="76"/>
      <c r="BJ289" s="76"/>
      <c r="BK289" s="76"/>
    </row>
    <row r="290" spans="2:63" ht="19.5" customHeight="1" thickBot="1">
      <c r="B290" s="210"/>
      <c r="C290" s="166"/>
      <c r="D290" s="172"/>
      <c r="E290" s="176"/>
      <c r="F290" s="173"/>
      <c r="G290" s="216"/>
      <c r="H290" s="217"/>
      <c r="I290" s="218"/>
      <c r="J290" s="172"/>
      <c r="K290" s="173"/>
      <c r="L290" s="172"/>
      <c r="M290" s="176"/>
      <c r="N290" s="173"/>
      <c r="O290" s="9" t="s">
        <v>188</v>
      </c>
      <c r="P290" s="114"/>
      <c r="Q290" s="30"/>
      <c r="R290" s="9" t="str">
        <f t="shared" si="370"/>
        <v/>
      </c>
      <c r="S290" s="30"/>
      <c r="T290" s="9" t="str">
        <f t="shared" si="371"/>
        <v/>
      </c>
      <c r="U290" s="82"/>
      <c r="V290" s="306"/>
      <c r="W290" s="306"/>
      <c r="AD290" s="76" t="str">
        <f>IF($P290="","0",VLOOKUP($P290,登録データ!$U$4:$V$19,2,FALSE))</f>
        <v>0</v>
      </c>
      <c r="AE290" s="76" t="str">
        <f t="shared" si="372"/>
        <v>00</v>
      </c>
      <c r="AF290" s="76" t="str">
        <f t="shared" si="373"/>
        <v/>
      </c>
      <c r="AG290" s="76" t="str">
        <f t="shared" si="368"/>
        <v>000000</v>
      </c>
      <c r="AH290" s="76" t="str">
        <f t="shared" si="369"/>
        <v/>
      </c>
      <c r="AI290" s="76" t="str">
        <f t="shared" si="374"/>
        <v/>
      </c>
      <c r="AJ290" s="320"/>
      <c r="AK290" s="320"/>
      <c r="BH290" s="76"/>
      <c r="BI290" s="76"/>
      <c r="BJ290" s="76"/>
      <c r="BK290" s="76"/>
    </row>
    <row r="291" spans="2:63" ht="19.5" customHeight="1" thickTop="1">
      <c r="B291" s="125">
        <v>91</v>
      </c>
      <c r="C291" s="164"/>
      <c r="D291" s="168"/>
      <c r="E291" s="174"/>
      <c r="F291" s="169"/>
      <c r="G291" s="168"/>
      <c r="H291" s="174"/>
      <c r="I291" s="169"/>
      <c r="J291" s="168"/>
      <c r="K291" s="169"/>
      <c r="L291" s="168"/>
      <c r="M291" s="174"/>
      <c r="N291" s="169"/>
      <c r="O291" s="48" t="s">
        <v>153</v>
      </c>
      <c r="P291" s="113"/>
      <c r="Q291" s="32"/>
      <c r="R291" s="17" t="str">
        <f t="shared" si="370"/>
        <v/>
      </c>
      <c r="S291" s="32"/>
      <c r="T291" s="17" t="str">
        <f t="shared" si="371"/>
        <v/>
      </c>
      <c r="U291" s="102"/>
      <c r="V291" s="305"/>
      <c r="W291" s="305"/>
      <c r="AD291" s="76" t="str">
        <f>IF($P291="","0",VLOOKUP($P291,登録データ!$U$4:$V$19,2,FALSE))</f>
        <v>0</v>
      </c>
      <c r="AE291" s="76" t="str">
        <f t="shared" si="372"/>
        <v>00</v>
      </c>
      <c r="AF291" s="76" t="str">
        <f t="shared" si="373"/>
        <v/>
      </c>
      <c r="AG291" s="76" t="str">
        <f t="shared" si="368"/>
        <v>000000</v>
      </c>
      <c r="AH291" s="76" t="str">
        <f t="shared" si="369"/>
        <v/>
      </c>
      <c r="AI291" s="76" t="str">
        <f t="shared" si="374"/>
        <v/>
      </c>
      <c r="AJ291" s="320" t="str">
        <f>IF($C291="","",IF($C291="@",0,IF(COUNTIF($C$21:$C$620,$C291)=1,0,1)))</f>
        <v/>
      </c>
      <c r="AK291" s="320" t="str">
        <f>IF($L291="","",IF(OR($L291="東京都",$L291="北海道",$L291="大阪府",$L291="京都府",RIGHT($L291,1)="県"),0,1))</f>
        <v/>
      </c>
      <c r="AO291" s="76" t="str">
        <f>IF(AP291="","",RANK(AP291,$AP$21:$AP$600,1))</f>
        <v/>
      </c>
      <c r="AP291" s="76" t="str">
        <f>IF(V291="","",C291)</f>
        <v/>
      </c>
      <c r="AQ291" s="1" t="str">
        <f>IF(AR291="","",RANK(AR291,$AR$21:$AR$600,1))</f>
        <v/>
      </c>
      <c r="AR291" s="76" t="str">
        <f>IF(W291="","",C291)</f>
        <v/>
      </c>
      <c r="BH291" s="76" t="str">
        <f t="shared" ref="BH291" si="391">IF(C291="","",G293)</f>
        <v/>
      </c>
      <c r="BI291" s="76" t="str">
        <f t="shared" ref="BI291" si="392">RIGHT(C291,3)</f>
        <v/>
      </c>
      <c r="BJ291" s="76" t="str">
        <f t="shared" ref="BJ291" si="393">IF(C291="","",RIGHT("00"&amp;BI291,3))</f>
        <v/>
      </c>
      <c r="BK291" s="76" t="str">
        <f t="shared" ref="BK291" si="394">CONCATENATE(BH291,BJ291)</f>
        <v/>
      </c>
    </row>
    <row r="292" spans="2:63" ht="18.75" customHeight="1">
      <c r="B292" s="125"/>
      <c r="C292" s="165"/>
      <c r="D292" s="170"/>
      <c r="E292" s="175"/>
      <c r="F292" s="171"/>
      <c r="G292" s="213"/>
      <c r="H292" s="214"/>
      <c r="I292" s="215"/>
      <c r="J292" s="170"/>
      <c r="K292" s="171"/>
      <c r="L292" s="170"/>
      <c r="M292" s="175"/>
      <c r="N292" s="171"/>
      <c r="O292" s="48" t="s">
        <v>154</v>
      </c>
      <c r="P292" s="27"/>
      <c r="Q292" s="45"/>
      <c r="R292" s="48" t="str">
        <f t="shared" si="370"/>
        <v/>
      </c>
      <c r="S292" s="45"/>
      <c r="T292" s="48" t="str">
        <f t="shared" si="371"/>
        <v/>
      </c>
      <c r="U292" s="73"/>
      <c r="V292" s="306"/>
      <c r="W292" s="306"/>
      <c r="AD292" s="76" t="str">
        <f>IF($P292="","0",VLOOKUP($P292,登録データ!$U$4:$V$19,2,FALSE))</f>
        <v>0</v>
      </c>
      <c r="AE292" s="76" t="str">
        <f t="shared" si="372"/>
        <v>00</v>
      </c>
      <c r="AF292" s="76" t="str">
        <f t="shared" si="373"/>
        <v/>
      </c>
      <c r="AG292" s="76" t="str">
        <f t="shared" si="368"/>
        <v>000000</v>
      </c>
      <c r="AH292" s="76" t="str">
        <f t="shared" si="369"/>
        <v/>
      </c>
      <c r="AI292" s="76" t="str">
        <f t="shared" si="374"/>
        <v/>
      </c>
      <c r="AJ292" s="320"/>
      <c r="AK292" s="320"/>
      <c r="BH292" s="76"/>
      <c r="BI292" s="76"/>
      <c r="BJ292" s="76"/>
      <c r="BK292" s="76"/>
    </row>
    <row r="293" spans="2:63" ht="19.5" customHeight="1" thickBot="1">
      <c r="B293" s="210"/>
      <c r="C293" s="166"/>
      <c r="D293" s="172"/>
      <c r="E293" s="176"/>
      <c r="F293" s="173"/>
      <c r="G293" s="216"/>
      <c r="H293" s="217"/>
      <c r="I293" s="218"/>
      <c r="J293" s="172"/>
      <c r="K293" s="173"/>
      <c r="L293" s="172"/>
      <c r="M293" s="176"/>
      <c r="N293" s="173"/>
      <c r="O293" s="9" t="s">
        <v>188</v>
      </c>
      <c r="P293" s="114"/>
      <c r="Q293" s="30"/>
      <c r="R293" s="9" t="str">
        <f t="shared" si="370"/>
        <v/>
      </c>
      <c r="S293" s="30"/>
      <c r="T293" s="9" t="str">
        <f t="shared" si="371"/>
        <v/>
      </c>
      <c r="U293" s="82"/>
      <c r="V293" s="306"/>
      <c r="W293" s="306"/>
      <c r="AD293" s="76" t="str">
        <f>IF($P293="","0",VLOOKUP($P293,登録データ!$U$4:$V$19,2,FALSE))</f>
        <v>0</v>
      </c>
      <c r="AE293" s="76" t="str">
        <f t="shared" si="372"/>
        <v>00</v>
      </c>
      <c r="AF293" s="76" t="str">
        <f t="shared" si="373"/>
        <v/>
      </c>
      <c r="AG293" s="76" t="str">
        <f t="shared" si="368"/>
        <v>000000</v>
      </c>
      <c r="AH293" s="76" t="str">
        <f t="shared" si="369"/>
        <v/>
      </c>
      <c r="AI293" s="76" t="str">
        <f t="shared" si="374"/>
        <v/>
      </c>
      <c r="AJ293" s="320"/>
      <c r="AK293" s="320"/>
      <c r="BH293" s="76"/>
      <c r="BI293" s="76"/>
      <c r="BJ293" s="76"/>
      <c r="BK293" s="76"/>
    </row>
    <row r="294" spans="2:63" ht="19.5" customHeight="1" thickTop="1">
      <c r="B294" s="125">
        <v>92</v>
      </c>
      <c r="C294" s="164"/>
      <c r="D294" s="168"/>
      <c r="E294" s="174"/>
      <c r="F294" s="169"/>
      <c r="G294" s="168"/>
      <c r="H294" s="174"/>
      <c r="I294" s="169"/>
      <c r="J294" s="168"/>
      <c r="K294" s="169"/>
      <c r="L294" s="168"/>
      <c r="M294" s="174"/>
      <c r="N294" s="169"/>
      <c r="O294" s="48" t="s">
        <v>153</v>
      </c>
      <c r="P294" s="113"/>
      <c r="Q294" s="32"/>
      <c r="R294" s="17" t="str">
        <f t="shared" si="370"/>
        <v/>
      </c>
      <c r="S294" s="32"/>
      <c r="T294" s="17" t="str">
        <f t="shared" si="371"/>
        <v/>
      </c>
      <c r="U294" s="102"/>
      <c r="V294" s="305"/>
      <c r="W294" s="305"/>
      <c r="AD294" s="76" t="str">
        <f>IF($P294="","0",VLOOKUP($P294,登録データ!$U$4:$V$19,2,FALSE))</f>
        <v>0</v>
      </c>
      <c r="AE294" s="76" t="str">
        <f t="shared" si="372"/>
        <v>00</v>
      </c>
      <c r="AF294" s="76" t="str">
        <f t="shared" si="373"/>
        <v/>
      </c>
      <c r="AG294" s="76" t="str">
        <f t="shared" si="368"/>
        <v>000000</v>
      </c>
      <c r="AH294" s="76" t="str">
        <f t="shared" si="369"/>
        <v/>
      </c>
      <c r="AI294" s="76" t="str">
        <f t="shared" si="374"/>
        <v/>
      </c>
      <c r="AJ294" s="320" t="str">
        <f>IF($C294="","",IF($C294="@",0,IF(COUNTIF($C$21:$C$620,$C294)=1,0,1)))</f>
        <v/>
      </c>
      <c r="AK294" s="320" t="str">
        <f>IF($L294="","",IF(OR($L294="東京都",$L294="北海道",$L294="大阪府",$L294="京都府",RIGHT($L294,1)="県"),0,1))</f>
        <v/>
      </c>
      <c r="AO294" s="76" t="str">
        <f>IF(AP294="","",RANK(AP294,$AP$21:$AP$600,1))</f>
        <v/>
      </c>
      <c r="AP294" s="76" t="str">
        <f>IF(V294="","",C294)</f>
        <v/>
      </c>
      <c r="AQ294" s="1" t="str">
        <f>IF(AR294="","",RANK(AR294,$AR$21:$AR$600,1))</f>
        <v/>
      </c>
      <c r="AR294" s="76" t="str">
        <f>IF(W294="","",C294)</f>
        <v/>
      </c>
      <c r="BH294" s="76" t="str">
        <f t="shared" ref="BH294" si="395">IF(C294="","",G296)</f>
        <v/>
      </c>
      <c r="BI294" s="76" t="str">
        <f t="shared" ref="BI294" si="396">RIGHT(C294,3)</f>
        <v/>
      </c>
      <c r="BJ294" s="76" t="str">
        <f t="shared" ref="BJ294" si="397">IF(C294="","",RIGHT("00"&amp;BI294,3))</f>
        <v/>
      </c>
      <c r="BK294" s="76" t="str">
        <f t="shared" ref="BK294" si="398">CONCATENATE(BH294,BJ294)</f>
        <v/>
      </c>
    </row>
    <row r="295" spans="2:63" ht="18.75" customHeight="1">
      <c r="B295" s="125"/>
      <c r="C295" s="165"/>
      <c r="D295" s="170"/>
      <c r="E295" s="175"/>
      <c r="F295" s="171"/>
      <c r="G295" s="213"/>
      <c r="H295" s="214"/>
      <c r="I295" s="215"/>
      <c r="J295" s="170"/>
      <c r="K295" s="171"/>
      <c r="L295" s="170"/>
      <c r="M295" s="175"/>
      <c r="N295" s="171"/>
      <c r="O295" s="48" t="s">
        <v>154</v>
      </c>
      <c r="P295" s="27"/>
      <c r="Q295" s="45"/>
      <c r="R295" s="48" t="str">
        <f t="shared" si="370"/>
        <v/>
      </c>
      <c r="S295" s="45"/>
      <c r="T295" s="48" t="str">
        <f t="shared" si="371"/>
        <v/>
      </c>
      <c r="U295" s="73"/>
      <c r="V295" s="306"/>
      <c r="W295" s="306"/>
      <c r="AD295" s="76" t="str">
        <f>IF($P295="","0",VLOOKUP($P295,登録データ!$U$4:$V$19,2,FALSE))</f>
        <v>0</v>
      </c>
      <c r="AE295" s="76" t="str">
        <f t="shared" si="372"/>
        <v>00</v>
      </c>
      <c r="AF295" s="76" t="str">
        <f t="shared" si="373"/>
        <v/>
      </c>
      <c r="AG295" s="76" t="str">
        <f t="shared" si="368"/>
        <v>000000</v>
      </c>
      <c r="AH295" s="76" t="str">
        <f t="shared" si="369"/>
        <v/>
      </c>
      <c r="AI295" s="76" t="str">
        <f t="shared" si="374"/>
        <v/>
      </c>
      <c r="AJ295" s="320"/>
      <c r="AK295" s="320"/>
      <c r="BH295" s="76"/>
      <c r="BI295" s="76"/>
      <c r="BJ295" s="76"/>
      <c r="BK295" s="76"/>
    </row>
    <row r="296" spans="2:63" ht="19.5" customHeight="1" thickBot="1">
      <c r="B296" s="210"/>
      <c r="C296" s="166"/>
      <c r="D296" s="172"/>
      <c r="E296" s="176"/>
      <c r="F296" s="173"/>
      <c r="G296" s="216"/>
      <c r="H296" s="217"/>
      <c r="I296" s="218"/>
      <c r="J296" s="172"/>
      <c r="K296" s="173"/>
      <c r="L296" s="172"/>
      <c r="M296" s="176"/>
      <c r="N296" s="173"/>
      <c r="O296" s="9" t="s">
        <v>188</v>
      </c>
      <c r="P296" s="114"/>
      <c r="Q296" s="30"/>
      <c r="R296" s="9" t="str">
        <f t="shared" si="370"/>
        <v/>
      </c>
      <c r="S296" s="30"/>
      <c r="T296" s="9" t="str">
        <f t="shared" si="371"/>
        <v/>
      </c>
      <c r="U296" s="82"/>
      <c r="V296" s="306"/>
      <c r="W296" s="306"/>
      <c r="AD296" s="76" t="str">
        <f>IF($P296="","0",VLOOKUP($P296,登録データ!$U$4:$V$19,2,FALSE))</f>
        <v>0</v>
      </c>
      <c r="AE296" s="76" t="str">
        <f t="shared" si="372"/>
        <v>00</v>
      </c>
      <c r="AF296" s="76" t="str">
        <f t="shared" si="373"/>
        <v/>
      </c>
      <c r="AG296" s="76" t="str">
        <f t="shared" si="368"/>
        <v>000000</v>
      </c>
      <c r="AH296" s="76" t="str">
        <f t="shared" si="369"/>
        <v/>
      </c>
      <c r="AI296" s="76" t="str">
        <f t="shared" si="374"/>
        <v/>
      </c>
      <c r="AJ296" s="320"/>
      <c r="AK296" s="320"/>
      <c r="BH296" s="76"/>
      <c r="BI296" s="76"/>
      <c r="BJ296" s="76"/>
      <c r="BK296" s="76"/>
    </row>
    <row r="297" spans="2:63" ht="19.5" customHeight="1" thickTop="1">
      <c r="B297" s="125">
        <v>93</v>
      </c>
      <c r="C297" s="164"/>
      <c r="D297" s="168"/>
      <c r="E297" s="174"/>
      <c r="F297" s="169"/>
      <c r="G297" s="168"/>
      <c r="H297" s="174"/>
      <c r="I297" s="169"/>
      <c r="J297" s="168"/>
      <c r="K297" s="169"/>
      <c r="L297" s="168"/>
      <c r="M297" s="174"/>
      <c r="N297" s="169"/>
      <c r="O297" s="48" t="s">
        <v>153</v>
      </c>
      <c r="P297" s="113"/>
      <c r="Q297" s="32"/>
      <c r="R297" s="17" t="str">
        <f t="shared" si="370"/>
        <v/>
      </c>
      <c r="S297" s="32"/>
      <c r="T297" s="17" t="str">
        <f t="shared" si="371"/>
        <v/>
      </c>
      <c r="U297" s="102"/>
      <c r="V297" s="305"/>
      <c r="W297" s="305"/>
      <c r="AD297" s="76" t="str">
        <f>IF($P297="","0",VLOOKUP($P297,登録データ!$U$4:$V$19,2,FALSE))</f>
        <v>0</v>
      </c>
      <c r="AE297" s="76" t="str">
        <f t="shared" si="372"/>
        <v>00</v>
      </c>
      <c r="AF297" s="76" t="str">
        <f t="shared" si="373"/>
        <v/>
      </c>
      <c r="AG297" s="76" t="str">
        <f t="shared" si="368"/>
        <v>000000</v>
      </c>
      <c r="AH297" s="76" t="str">
        <f t="shared" si="369"/>
        <v/>
      </c>
      <c r="AI297" s="76" t="str">
        <f t="shared" si="374"/>
        <v/>
      </c>
      <c r="AJ297" s="320" t="str">
        <f>IF($C297="","",IF($C297="@",0,IF(COUNTIF($C$21:$C$620,$C297)=1,0,1)))</f>
        <v/>
      </c>
      <c r="AK297" s="320" t="str">
        <f>IF($L297="","",IF(OR($L297="東京都",$L297="北海道",$L297="大阪府",$L297="京都府",RIGHT($L297,1)="県"),0,1))</f>
        <v/>
      </c>
      <c r="AO297" s="76" t="str">
        <f>IF(AP297="","",RANK(AP297,$AP$21:$AP$600,1))</f>
        <v/>
      </c>
      <c r="AP297" s="76" t="str">
        <f>IF(V297="","",C297)</f>
        <v/>
      </c>
      <c r="AQ297" s="1" t="str">
        <f>IF(AR297="","",RANK(AR297,$AR$21:$AR$600,1))</f>
        <v/>
      </c>
      <c r="AR297" s="76" t="str">
        <f>IF(W297="","",C297)</f>
        <v/>
      </c>
      <c r="BH297" s="76" t="str">
        <f t="shared" ref="BH297" si="399">IF(C297="","",G299)</f>
        <v/>
      </c>
      <c r="BI297" s="76" t="str">
        <f t="shared" ref="BI297" si="400">RIGHT(C297,3)</f>
        <v/>
      </c>
      <c r="BJ297" s="76" t="str">
        <f t="shared" ref="BJ297" si="401">IF(C297="","",RIGHT("00"&amp;BI297,3))</f>
        <v/>
      </c>
      <c r="BK297" s="76" t="str">
        <f t="shared" ref="BK297" si="402">CONCATENATE(BH297,BJ297)</f>
        <v/>
      </c>
    </row>
    <row r="298" spans="2:63" ht="18.75" customHeight="1">
      <c r="B298" s="125"/>
      <c r="C298" s="165"/>
      <c r="D298" s="170"/>
      <c r="E298" s="175"/>
      <c r="F298" s="171"/>
      <c r="G298" s="213"/>
      <c r="H298" s="214"/>
      <c r="I298" s="215"/>
      <c r="J298" s="170"/>
      <c r="K298" s="171"/>
      <c r="L298" s="170"/>
      <c r="M298" s="175"/>
      <c r="N298" s="171"/>
      <c r="O298" s="48" t="s">
        <v>154</v>
      </c>
      <c r="P298" s="27"/>
      <c r="Q298" s="45"/>
      <c r="R298" s="48" t="str">
        <f t="shared" si="370"/>
        <v/>
      </c>
      <c r="S298" s="45"/>
      <c r="T298" s="48" t="str">
        <f t="shared" si="371"/>
        <v/>
      </c>
      <c r="U298" s="73"/>
      <c r="V298" s="306"/>
      <c r="W298" s="306"/>
      <c r="AD298" s="76" t="str">
        <f>IF($P298="","0",VLOOKUP($P298,登録データ!$U$4:$V$19,2,FALSE))</f>
        <v>0</v>
      </c>
      <c r="AE298" s="76" t="str">
        <f t="shared" si="372"/>
        <v>00</v>
      </c>
      <c r="AF298" s="76" t="str">
        <f t="shared" si="373"/>
        <v/>
      </c>
      <c r="AG298" s="76" t="str">
        <f t="shared" si="368"/>
        <v>000000</v>
      </c>
      <c r="AH298" s="76" t="str">
        <f t="shared" si="369"/>
        <v/>
      </c>
      <c r="AI298" s="76" t="str">
        <f t="shared" si="374"/>
        <v/>
      </c>
      <c r="AJ298" s="320"/>
      <c r="AK298" s="320"/>
      <c r="BH298" s="76"/>
      <c r="BI298" s="76"/>
      <c r="BJ298" s="76"/>
      <c r="BK298" s="76"/>
    </row>
    <row r="299" spans="2:63" ht="19.5" customHeight="1" thickBot="1">
      <c r="B299" s="210"/>
      <c r="C299" s="166"/>
      <c r="D299" s="172"/>
      <c r="E299" s="176"/>
      <c r="F299" s="173"/>
      <c r="G299" s="216"/>
      <c r="H299" s="217"/>
      <c r="I299" s="218"/>
      <c r="J299" s="172"/>
      <c r="K299" s="173"/>
      <c r="L299" s="172"/>
      <c r="M299" s="176"/>
      <c r="N299" s="173"/>
      <c r="O299" s="9" t="s">
        <v>188</v>
      </c>
      <c r="P299" s="114"/>
      <c r="Q299" s="30"/>
      <c r="R299" s="9" t="str">
        <f t="shared" si="370"/>
        <v/>
      </c>
      <c r="S299" s="30"/>
      <c r="T299" s="9" t="str">
        <f t="shared" si="371"/>
        <v/>
      </c>
      <c r="U299" s="82"/>
      <c r="V299" s="306"/>
      <c r="W299" s="306"/>
      <c r="AD299" s="76" t="str">
        <f>IF($P299="","0",VLOOKUP($P299,登録データ!$U$4:$V$19,2,FALSE))</f>
        <v>0</v>
      </c>
      <c r="AE299" s="76" t="str">
        <f t="shared" si="372"/>
        <v>00</v>
      </c>
      <c r="AF299" s="76" t="str">
        <f t="shared" si="373"/>
        <v/>
      </c>
      <c r="AG299" s="76" t="str">
        <f t="shared" si="368"/>
        <v>000000</v>
      </c>
      <c r="AH299" s="76" t="str">
        <f t="shared" si="369"/>
        <v/>
      </c>
      <c r="AI299" s="76" t="str">
        <f t="shared" si="374"/>
        <v/>
      </c>
      <c r="AJ299" s="320"/>
      <c r="AK299" s="320"/>
      <c r="BH299" s="76"/>
      <c r="BI299" s="76"/>
      <c r="BJ299" s="76"/>
      <c r="BK299" s="76"/>
    </row>
    <row r="300" spans="2:63" ht="19.5" customHeight="1" thickTop="1">
      <c r="B300" s="125">
        <v>94</v>
      </c>
      <c r="C300" s="164"/>
      <c r="D300" s="168"/>
      <c r="E300" s="174"/>
      <c r="F300" s="169"/>
      <c r="G300" s="168"/>
      <c r="H300" s="174"/>
      <c r="I300" s="169"/>
      <c r="J300" s="168"/>
      <c r="K300" s="169"/>
      <c r="L300" s="168"/>
      <c r="M300" s="174"/>
      <c r="N300" s="169"/>
      <c r="O300" s="48" t="s">
        <v>153</v>
      </c>
      <c r="P300" s="113"/>
      <c r="Q300" s="32"/>
      <c r="R300" s="17" t="str">
        <f t="shared" si="370"/>
        <v/>
      </c>
      <c r="S300" s="32"/>
      <c r="T300" s="17" t="str">
        <f t="shared" si="371"/>
        <v/>
      </c>
      <c r="U300" s="102"/>
      <c r="V300" s="305"/>
      <c r="W300" s="305"/>
      <c r="AD300" s="76" t="str">
        <f>IF($P300="","0",VLOOKUP($P300,登録データ!$U$4:$V$19,2,FALSE))</f>
        <v>0</v>
      </c>
      <c r="AE300" s="76" t="str">
        <f t="shared" si="372"/>
        <v>00</v>
      </c>
      <c r="AF300" s="76" t="str">
        <f t="shared" si="373"/>
        <v/>
      </c>
      <c r="AG300" s="76" t="str">
        <f t="shared" si="368"/>
        <v>000000</v>
      </c>
      <c r="AH300" s="76" t="str">
        <f t="shared" si="369"/>
        <v/>
      </c>
      <c r="AI300" s="76" t="str">
        <f t="shared" si="374"/>
        <v/>
      </c>
      <c r="AJ300" s="320" t="str">
        <f>IF($C300="","",IF($C300="@",0,IF(COUNTIF($C$21:$C$620,$C300)=1,0,1)))</f>
        <v/>
      </c>
      <c r="AK300" s="320" t="str">
        <f>IF($L300="","",IF(OR($L300="東京都",$L300="北海道",$L300="大阪府",$L300="京都府",RIGHT($L300,1)="県"),0,1))</f>
        <v/>
      </c>
      <c r="AO300" s="76" t="str">
        <f>IF(AP300="","",RANK(AP300,$AP$21:$AP$600,1))</f>
        <v/>
      </c>
      <c r="AP300" s="76" t="str">
        <f>IF(V300="","",C300)</f>
        <v/>
      </c>
      <c r="AQ300" s="1" t="str">
        <f>IF(AR300="","",RANK(AR300,$AR$21:$AR$600,1))</f>
        <v/>
      </c>
      <c r="AR300" s="76" t="str">
        <f>IF(W300="","",C300)</f>
        <v/>
      </c>
      <c r="BH300" s="76" t="str">
        <f t="shared" ref="BH300" si="403">IF(C300="","",G302)</f>
        <v/>
      </c>
      <c r="BI300" s="76" t="str">
        <f t="shared" ref="BI300" si="404">RIGHT(C300,3)</f>
        <v/>
      </c>
      <c r="BJ300" s="76" t="str">
        <f t="shared" ref="BJ300" si="405">IF(C300="","",RIGHT("00"&amp;BI300,3))</f>
        <v/>
      </c>
      <c r="BK300" s="76" t="str">
        <f t="shared" ref="BK300" si="406">CONCATENATE(BH300,BJ300)</f>
        <v/>
      </c>
    </row>
    <row r="301" spans="2:63" ht="18.75" customHeight="1">
      <c r="B301" s="125"/>
      <c r="C301" s="165"/>
      <c r="D301" s="170"/>
      <c r="E301" s="175"/>
      <c r="F301" s="171"/>
      <c r="G301" s="213"/>
      <c r="H301" s="214"/>
      <c r="I301" s="215"/>
      <c r="J301" s="170"/>
      <c r="K301" s="171"/>
      <c r="L301" s="170"/>
      <c r="M301" s="175"/>
      <c r="N301" s="171"/>
      <c r="O301" s="48" t="s">
        <v>154</v>
      </c>
      <c r="P301" s="27"/>
      <c r="Q301" s="45"/>
      <c r="R301" s="48" t="str">
        <f t="shared" si="370"/>
        <v/>
      </c>
      <c r="S301" s="45"/>
      <c r="T301" s="48" t="str">
        <f t="shared" si="371"/>
        <v/>
      </c>
      <c r="U301" s="73"/>
      <c r="V301" s="306"/>
      <c r="W301" s="306"/>
      <c r="AD301" s="76" t="str">
        <f>IF($P301="","0",VLOOKUP($P301,登録データ!$U$4:$V$19,2,FALSE))</f>
        <v>0</v>
      </c>
      <c r="AE301" s="76" t="str">
        <f t="shared" si="372"/>
        <v>00</v>
      </c>
      <c r="AF301" s="76" t="str">
        <f t="shared" si="373"/>
        <v/>
      </c>
      <c r="AG301" s="76" t="str">
        <f t="shared" si="368"/>
        <v>000000</v>
      </c>
      <c r="AH301" s="76" t="str">
        <f t="shared" si="369"/>
        <v/>
      </c>
      <c r="AI301" s="76" t="str">
        <f t="shared" si="374"/>
        <v/>
      </c>
      <c r="AJ301" s="320"/>
      <c r="AK301" s="320"/>
      <c r="BH301" s="76"/>
      <c r="BI301" s="76"/>
      <c r="BJ301" s="76"/>
      <c r="BK301" s="76"/>
    </row>
    <row r="302" spans="2:63" ht="19.5" customHeight="1" thickBot="1">
      <c r="B302" s="210"/>
      <c r="C302" s="166"/>
      <c r="D302" s="172"/>
      <c r="E302" s="176"/>
      <c r="F302" s="173"/>
      <c r="G302" s="216"/>
      <c r="H302" s="217"/>
      <c r="I302" s="218"/>
      <c r="J302" s="172"/>
      <c r="K302" s="173"/>
      <c r="L302" s="172"/>
      <c r="M302" s="176"/>
      <c r="N302" s="173"/>
      <c r="O302" s="9" t="s">
        <v>188</v>
      </c>
      <c r="P302" s="114"/>
      <c r="Q302" s="30"/>
      <c r="R302" s="9" t="str">
        <f t="shared" si="370"/>
        <v/>
      </c>
      <c r="S302" s="30"/>
      <c r="T302" s="9" t="str">
        <f t="shared" si="371"/>
        <v/>
      </c>
      <c r="U302" s="82"/>
      <c r="V302" s="306"/>
      <c r="W302" s="306"/>
      <c r="AD302" s="76" t="str">
        <f>IF($P302="","0",VLOOKUP($P302,登録データ!$U$4:$V$19,2,FALSE))</f>
        <v>0</v>
      </c>
      <c r="AE302" s="76" t="str">
        <f t="shared" si="372"/>
        <v>00</v>
      </c>
      <c r="AF302" s="76" t="str">
        <f t="shared" si="373"/>
        <v/>
      </c>
      <c r="AG302" s="76" t="str">
        <f t="shared" si="368"/>
        <v>000000</v>
      </c>
      <c r="AH302" s="76" t="str">
        <f t="shared" si="369"/>
        <v/>
      </c>
      <c r="AI302" s="76" t="str">
        <f t="shared" si="374"/>
        <v/>
      </c>
      <c r="AJ302" s="320"/>
      <c r="AK302" s="320"/>
      <c r="BH302" s="76"/>
      <c r="BI302" s="76"/>
      <c r="BJ302" s="76"/>
      <c r="BK302" s="76"/>
    </row>
    <row r="303" spans="2:63" ht="19.5" customHeight="1" thickTop="1">
      <c r="B303" s="125">
        <v>95</v>
      </c>
      <c r="C303" s="164"/>
      <c r="D303" s="168"/>
      <c r="E303" s="174"/>
      <c r="F303" s="169"/>
      <c r="G303" s="168"/>
      <c r="H303" s="174"/>
      <c r="I303" s="169"/>
      <c r="J303" s="168"/>
      <c r="K303" s="169"/>
      <c r="L303" s="168"/>
      <c r="M303" s="174"/>
      <c r="N303" s="169"/>
      <c r="O303" s="48" t="s">
        <v>153</v>
      </c>
      <c r="P303" s="113"/>
      <c r="Q303" s="32"/>
      <c r="R303" s="17" t="str">
        <f t="shared" si="370"/>
        <v/>
      </c>
      <c r="S303" s="32"/>
      <c r="T303" s="17" t="str">
        <f t="shared" si="371"/>
        <v/>
      </c>
      <c r="U303" s="102"/>
      <c r="V303" s="305"/>
      <c r="W303" s="305"/>
      <c r="AD303" s="76" t="str">
        <f>IF($P303="","0",VLOOKUP($P303,登録データ!$U$4:$V$19,2,FALSE))</f>
        <v>0</v>
      </c>
      <c r="AE303" s="76" t="str">
        <f t="shared" si="372"/>
        <v>00</v>
      </c>
      <c r="AF303" s="76" t="str">
        <f t="shared" si="373"/>
        <v/>
      </c>
      <c r="AG303" s="76" t="str">
        <f t="shared" si="368"/>
        <v>000000</v>
      </c>
      <c r="AH303" s="76" t="str">
        <f t="shared" si="369"/>
        <v/>
      </c>
      <c r="AI303" s="76" t="str">
        <f t="shared" si="374"/>
        <v/>
      </c>
      <c r="AJ303" s="320" t="str">
        <f>IF($C303="","",IF($C303="@",0,IF(COUNTIF($C$21:$C$620,$C303)=1,0,1)))</f>
        <v/>
      </c>
      <c r="AK303" s="320" t="str">
        <f>IF($L303="","",IF(OR($L303="東京都",$L303="北海道",$L303="大阪府",$L303="京都府",RIGHT($L303,1)="県"),0,1))</f>
        <v/>
      </c>
      <c r="AO303" s="76" t="str">
        <f>IF(AP303="","",RANK(AP303,$AP$21:$AP$600,1))</f>
        <v/>
      </c>
      <c r="AP303" s="76" t="str">
        <f>IF(V303="","",C303)</f>
        <v/>
      </c>
      <c r="AQ303" s="1" t="str">
        <f>IF(AR303="","",RANK(AR303,$AR$21:$AR$600,1))</f>
        <v/>
      </c>
      <c r="AR303" s="76" t="str">
        <f>IF(W303="","",C303)</f>
        <v/>
      </c>
      <c r="BH303" s="76" t="str">
        <f t="shared" ref="BH303" si="407">IF(C303="","",G305)</f>
        <v/>
      </c>
      <c r="BI303" s="76" t="str">
        <f t="shared" ref="BI303" si="408">RIGHT(C303,3)</f>
        <v/>
      </c>
      <c r="BJ303" s="76" t="str">
        <f t="shared" ref="BJ303" si="409">IF(C303="","",RIGHT("00"&amp;BI303,3))</f>
        <v/>
      </c>
      <c r="BK303" s="76" t="str">
        <f t="shared" ref="BK303" si="410">CONCATENATE(BH303,BJ303)</f>
        <v/>
      </c>
    </row>
    <row r="304" spans="2:63" ht="18.75" customHeight="1">
      <c r="B304" s="125"/>
      <c r="C304" s="165"/>
      <c r="D304" s="170"/>
      <c r="E304" s="175"/>
      <c r="F304" s="171"/>
      <c r="G304" s="213"/>
      <c r="H304" s="214"/>
      <c r="I304" s="215"/>
      <c r="J304" s="170"/>
      <c r="K304" s="171"/>
      <c r="L304" s="170"/>
      <c r="M304" s="175"/>
      <c r="N304" s="171"/>
      <c r="O304" s="48" t="s">
        <v>154</v>
      </c>
      <c r="P304" s="27"/>
      <c r="Q304" s="45"/>
      <c r="R304" s="48" t="str">
        <f t="shared" si="370"/>
        <v/>
      </c>
      <c r="S304" s="45"/>
      <c r="T304" s="48" t="str">
        <f t="shared" si="371"/>
        <v/>
      </c>
      <c r="U304" s="73"/>
      <c r="V304" s="306"/>
      <c r="W304" s="306"/>
      <c r="AD304" s="76" t="str">
        <f>IF($P304="","0",VLOOKUP($P304,登録データ!$U$4:$V$19,2,FALSE))</f>
        <v>0</v>
      </c>
      <c r="AE304" s="76" t="str">
        <f t="shared" si="372"/>
        <v>00</v>
      </c>
      <c r="AF304" s="76" t="str">
        <f t="shared" si="373"/>
        <v/>
      </c>
      <c r="AG304" s="76" t="str">
        <f t="shared" si="368"/>
        <v>000000</v>
      </c>
      <c r="AH304" s="76" t="str">
        <f t="shared" si="369"/>
        <v/>
      </c>
      <c r="AI304" s="76" t="str">
        <f t="shared" si="374"/>
        <v/>
      </c>
      <c r="AJ304" s="320"/>
      <c r="AK304" s="320"/>
      <c r="BH304" s="76"/>
      <c r="BI304" s="76"/>
      <c r="BJ304" s="76"/>
      <c r="BK304" s="76"/>
    </row>
    <row r="305" spans="2:63" ht="19.5" customHeight="1" thickBot="1">
      <c r="B305" s="210"/>
      <c r="C305" s="166"/>
      <c r="D305" s="172"/>
      <c r="E305" s="176"/>
      <c r="F305" s="173"/>
      <c r="G305" s="216"/>
      <c r="H305" s="217"/>
      <c r="I305" s="218"/>
      <c r="J305" s="172"/>
      <c r="K305" s="173"/>
      <c r="L305" s="172"/>
      <c r="M305" s="176"/>
      <c r="N305" s="173"/>
      <c r="O305" s="9" t="s">
        <v>188</v>
      </c>
      <c r="P305" s="114"/>
      <c r="Q305" s="30"/>
      <c r="R305" s="9" t="str">
        <f t="shared" si="370"/>
        <v/>
      </c>
      <c r="S305" s="30"/>
      <c r="T305" s="9" t="str">
        <f t="shared" si="371"/>
        <v/>
      </c>
      <c r="U305" s="82"/>
      <c r="V305" s="306"/>
      <c r="W305" s="306"/>
      <c r="AD305" s="76" t="str">
        <f>IF($P305="","0",VLOOKUP($P305,登録データ!$U$4:$V$19,2,FALSE))</f>
        <v>0</v>
      </c>
      <c r="AE305" s="76" t="str">
        <f t="shared" si="372"/>
        <v>00</v>
      </c>
      <c r="AF305" s="76" t="str">
        <f t="shared" si="373"/>
        <v/>
      </c>
      <c r="AG305" s="76" t="str">
        <f t="shared" si="368"/>
        <v>000000</v>
      </c>
      <c r="AH305" s="76" t="str">
        <f t="shared" si="369"/>
        <v/>
      </c>
      <c r="AI305" s="76" t="str">
        <f t="shared" si="374"/>
        <v/>
      </c>
      <c r="AJ305" s="320"/>
      <c r="AK305" s="320"/>
      <c r="BH305" s="76"/>
      <c r="BI305" s="76"/>
      <c r="BJ305" s="76"/>
      <c r="BK305" s="76"/>
    </row>
    <row r="306" spans="2:63" ht="19.5" customHeight="1" thickTop="1">
      <c r="B306" s="125">
        <v>96</v>
      </c>
      <c r="C306" s="164"/>
      <c r="D306" s="168"/>
      <c r="E306" s="174"/>
      <c r="F306" s="169"/>
      <c r="G306" s="168"/>
      <c r="H306" s="174"/>
      <c r="I306" s="169"/>
      <c r="J306" s="168"/>
      <c r="K306" s="169"/>
      <c r="L306" s="168"/>
      <c r="M306" s="174"/>
      <c r="N306" s="169"/>
      <c r="O306" s="48" t="s">
        <v>153</v>
      </c>
      <c r="P306" s="113"/>
      <c r="Q306" s="32"/>
      <c r="R306" s="17" t="str">
        <f t="shared" si="370"/>
        <v/>
      </c>
      <c r="S306" s="32"/>
      <c r="T306" s="17" t="str">
        <f t="shared" si="371"/>
        <v/>
      </c>
      <c r="U306" s="102"/>
      <c r="V306" s="305"/>
      <c r="W306" s="305"/>
      <c r="AD306" s="76" t="str">
        <f>IF($P306="","0",VLOOKUP($P306,登録データ!$U$4:$V$19,2,FALSE))</f>
        <v>0</v>
      </c>
      <c r="AE306" s="76" t="str">
        <f t="shared" si="372"/>
        <v>00</v>
      </c>
      <c r="AF306" s="76" t="str">
        <f t="shared" si="373"/>
        <v/>
      </c>
      <c r="AG306" s="76" t="str">
        <f t="shared" si="368"/>
        <v>000000</v>
      </c>
      <c r="AH306" s="76" t="str">
        <f t="shared" si="369"/>
        <v/>
      </c>
      <c r="AI306" s="76" t="str">
        <f t="shared" si="374"/>
        <v/>
      </c>
      <c r="AJ306" s="320" t="str">
        <f>IF($C306="","",IF($C306="@",0,IF(COUNTIF($C$21:$C$620,$C306)=1,0,1)))</f>
        <v/>
      </c>
      <c r="AK306" s="320" t="str">
        <f>IF($L306="","",IF(OR($L306="東京都",$L306="北海道",$L306="大阪府",$L306="京都府",RIGHT($L306,1)="県"),0,1))</f>
        <v/>
      </c>
      <c r="AO306" s="76" t="str">
        <f>IF(AP306="","",RANK(AP306,$AP$21:$AP$600,1))</f>
        <v/>
      </c>
      <c r="AP306" s="76" t="str">
        <f>IF(V306="","",C306)</f>
        <v/>
      </c>
      <c r="AQ306" s="1" t="str">
        <f>IF(AR306="","",RANK(AR306,$AR$21:$AR$600,1))</f>
        <v/>
      </c>
      <c r="AR306" s="76" t="str">
        <f>IF(W306="","",C306)</f>
        <v/>
      </c>
      <c r="BH306" s="76" t="str">
        <f t="shared" ref="BH306" si="411">IF(C306="","",G308)</f>
        <v/>
      </c>
      <c r="BI306" s="76" t="str">
        <f t="shared" ref="BI306" si="412">RIGHT(C306,3)</f>
        <v/>
      </c>
      <c r="BJ306" s="76" t="str">
        <f t="shared" ref="BJ306" si="413">IF(C306="","",RIGHT("00"&amp;BI306,3))</f>
        <v/>
      </c>
      <c r="BK306" s="76" t="str">
        <f t="shared" ref="BK306" si="414">CONCATENATE(BH306,BJ306)</f>
        <v/>
      </c>
    </row>
    <row r="307" spans="2:63" ht="18.75" customHeight="1">
      <c r="B307" s="125"/>
      <c r="C307" s="165"/>
      <c r="D307" s="170"/>
      <c r="E307" s="175"/>
      <c r="F307" s="171"/>
      <c r="G307" s="213"/>
      <c r="H307" s="214"/>
      <c r="I307" s="215"/>
      <c r="J307" s="170"/>
      <c r="K307" s="171"/>
      <c r="L307" s="170"/>
      <c r="M307" s="175"/>
      <c r="N307" s="171"/>
      <c r="O307" s="48" t="s">
        <v>154</v>
      </c>
      <c r="P307" s="27"/>
      <c r="Q307" s="45"/>
      <c r="R307" s="48" t="str">
        <f t="shared" si="370"/>
        <v/>
      </c>
      <c r="S307" s="45"/>
      <c r="T307" s="48" t="str">
        <f t="shared" si="371"/>
        <v/>
      </c>
      <c r="U307" s="73"/>
      <c r="V307" s="306"/>
      <c r="W307" s="306"/>
      <c r="AD307" s="76" t="str">
        <f>IF($P307="","0",VLOOKUP($P307,登録データ!$U$4:$V$19,2,FALSE))</f>
        <v>0</v>
      </c>
      <c r="AE307" s="76" t="str">
        <f t="shared" si="372"/>
        <v>00</v>
      </c>
      <c r="AF307" s="76" t="str">
        <f t="shared" si="373"/>
        <v/>
      </c>
      <c r="AG307" s="76" t="str">
        <f t="shared" si="368"/>
        <v>000000</v>
      </c>
      <c r="AH307" s="76" t="str">
        <f t="shared" si="369"/>
        <v/>
      </c>
      <c r="AI307" s="76" t="str">
        <f t="shared" si="374"/>
        <v/>
      </c>
      <c r="AJ307" s="320"/>
      <c r="AK307" s="320"/>
      <c r="BH307" s="76"/>
      <c r="BI307" s="76"/>
      <c r="BJ307" s="76"/>
      <c r="BK307" s="76"/>
    </row>
    <row r="308" spans="2:63" ht="19.5" customHeight="1" thickBot="1">
      <c r="B308" s="210"/>
      <c r="C308" s="166"/>
      <c r="D308" s="172"/>
      <c r="E308" s="176"/>
      <c r="F308" s="173"/>
      <c r="G308" s="216"/>
      <c r="H308" s="217"/>
      <c r="I308" s="218"/>
      <c r="J308" s="172"/>
      <c r="K308" s="173"/>
      <c r="L308" s="172"/>
      <c r="M308" s="176"/>
      <c r="N308" s="173"/>
      <c r="O308" s="9" t="s">
        <v>188</v>
      </c>
      <c r="P308" s="114"/>
      <c r="Q308" s="30"/>
      <c r="R308" s="9" t="str">
        <f t="shared" si="370"/>
        <v/>
      </c>
      <c r="S308" s="30"/>
      <c r="T308" s="9" t="str">
        <f t="shared" si="371"/>
        <v/>
      </c>
      <c r="U308" s="82"/>
      <c r="V308" s="306"/>
      <c r="W308" s="306"/>
      <c r="AD308" s="76" t="str">
        <f>IF($P308="","0",VLOOKUP($P308,登録データ!$U$4:$V$19,2,FALSE))</f>
        <v>0</v>
      </c>
      <c r="AE308" s="76" t="str">
        <f t="shared" si="372"/>
        <v>00</v>
      </c>
      <c r="AF308" s="76" t="str">
        <f t="shared" si="373"/>
        <v/>
      </c>
      <c r="AG308" s="76" t="str">
        <f t="shared" si="368"/>
        <v>000000</v>
      </c>
      <c r="AH308" s="76" t="str">
        <f t="shared" si="369"/>
        <v/>
      </c>
      <c r="AI308" s="76" t="str">
        <f t="shared" si="374"/>
        <v/>
      </c>
      <c r="AJ308" s="320"/>
      <c r="AK308" s="320"/>
      <c r="BH308" s="76"/>
      <c r="BI308" s="76"/>
      <c r="BJ308" s="76"/>
      <c r="BK308" s="76"/>
    </row>
    <row r="309" spans="2:63" ht="19.5" customHeight="1" thickTop="1">
      <c r="B309" s="125">
        <v>97</v>
      </c>
      <c r="C309" s="164"/>
      <c r="D309" s="168"/>
      <c r="E309" s="174"/>
      <c r="F309" s="169"/>
      <c r="G309" s="168"/>
      <c r="H309" s="174"/>
      <c r="I309" s="169"/>
      <c r="J309" s="168"/>
      <c r="K309" s="169"/>
      <c r="L309" s="168"/>
      <c r="M309" s="174"/>
      <c r="N309" s="169"/>
      <c r="O309" s="48" t="s">
        <v>153</v>
      </c>
      <c r="P309" s="113"/>
      <c r="Q309" s="32"/>
      <c r="R309" s="17" t="str">
        <f t="shared" si="370"/>
        <v/>
      </c>
      <c r="S309" s="32"/>
      <c r="T309" s="17" t="str">
        <f t="shared" si="371"/>
        <v/>
      </c>
      <c r="U309" s="102"/>
      <c r="V309" s="305"/>
      <c r="W309" s="305"/>
      <c r="AD309" s="76" t="str">
        <f>IF($P309="","0",VLOOKUP($P309,登録データ!$U$4:$V$19,2,FALSE))</f>
        <v>0</v>
      </c>
      <c r="AE309" s="76" t="str">
        <f t="shared" si="372"/>
        <v>00</v>
      </c>
      <c r="AF309" s="76" t="str">
        <f t="shared" si="373"/>
        <v/>
      </c>
      <c r="AG309" s="76" t="str">
        <f t="shared" si="368"/>
        <v>000000</v>
      </c>
      <c r="AH309" s="76" t="str">
        <f t="shared" si="369"/>
        <v/>
      </c>
      <c r="AI309" s="76" t="str">
        <f t="shared" si="374"/>
        <v/>
      </c>
      <c r="AJ309" s="320" t="str">
        <f>IF($C309="","",IF($C309="@",0,IF(COUNTIF($C$21:$C$620,$C309)=1,0,1)))</f>
        <v/>
      </c>
      <c r="AK309" s="320" t="str">
        <f>IF($L309="","",IF(OR($L309="東京都",$L309="北海道",$L309="大阪府",$L309="京都府",RIGHT($L309,1)="県"),0,1))</f>
        <v/>
      </c>
      <c r="AO309" s="76" t="str">
        <f>IF(AP309="","",RANK(AP309,$AP$21:$AP$600,1))</f>
        <v/>
      </c>
      <c r="AP309" s="76" t="str">
        <f>IF(V309="","",C309)</f>
        <v/>
      </c>
      <c r="AQ309" s="1" t="str">
        <f>IF(AR309="","",RANK(AR309,$AR$21:$AR$600,1))</f>
        <v/>
      </c>
      <c r="AR309" s="76" t="str">
        <f>IF(W309="","",C309)</f>
        <v/>
      </c>
      <c r="BH309" s="76" t="str">
        <f t="shared" ref="BH309" si="415">IF(C309="","",G311)</f>
        <v/>
      </c>
      <c r="BI309" s="76" t="str">
        <f t="shared" ref="BI309" si="416">RIGHT(C309,3)</f>
        <v/>
      </c>
      <c r="BJ309" s="76" t="str">
        <f t="shared" ref="BJ309" si="417">IF(C309="","",RIGHT("00"&amp;BI309,3))</f>
        <v/>
      </c>
      <c r="BK309" s="76" t="str">
        <f t="shared" ref="BK309" si="418">CONCATENATE(BH309,BJ309)</f>
        <v/>
      </c>
    </row>
    <row r="310" spans="2:63" ht="18.75" customHeight="1">
      <c r="B310" s="125"/>
      <c r="C310" s="165"/>
      <c r="D310" s="170"/>
      <c r="E310" s="175"/>
      <c r="F310" s="171"/>
      <c r="G310" s="213"/>
      <c r="H310" s="214"/>
      <c r="I310" s="215"/>
      <c r="J310" s="170"/>
      <c r="K310" s="171"/>
      <c r="L310" s="170"/>
      <c r="M310" s="175"/>
      <c r="N310" s="171"/>
      <c r="O310" s="48" t="s">
        <v>154</v>
      </c>
      <c r="P310" s="27"/>
      <c r="Q310" s="45"/>
      <c r="R310" s="48" t="str">
        <f t="shared" si="370"/>
        <v/>
      </c>
      <c r="S310" s="45"/>
      <c r="T310" s="48" t="str">
        <f t="shared" si="371"/>
        <v/>
      </c>
      <c r="U310" s="73"/>
      <c r="V310" s="306"/>
      <c r="W310" s="306"/>
      <c r="AD310" s="76" t="str">
        <f>IF($P310="","0",VLOOKUP($P310,登録データ!$U$4:$V$19,2,FALSE))</f>
        <v>0</v>
      </c>
      <c r="AE310" s="76" t="str">
        <f t="shared" si="372"/>
        <v>00</v>
      </c>
      <c r="AF310" s="76" t="str">
        <f t="shared" si="373"/>
        <v/>
      </c>
      <c r="AG310" s="76" t="str">
        <f t="shared" si="368"/>
        <v>000000</v>
      </c>
      <c r="AH310" s="76" t="str">
        <f t="shared" si="369"/>
        <v/>
      </c>
      <c r="AI310" s="76" t="str">
        <f t="shared" si="374"/>
        <v/>
      </c>
      <c r="AJ310" s="320"/>
      <c r="AK310" s="320"/>
      <c r="BH310" s="76"/>
      <c r="BI310" s="76"/>
      <c r="BJ310" s="76"/>
      <c r="BK310" s="76"/>
    </row>
    <row r="311" spans="2:63" ht="19.5" customHeight="1" thickBot="1">
      <c r="B311" s="210"/>
      <c r="C311" s="166"/>
      <c r="D311" s="172"/>
      <c r="E311" s="176"/>
      <c r="F311" s="173"/>
      <c r="G311" s="216"/>
      <c r="H311" s="217"/>
      <c r="I311" s="218"/>
      <c r="J311" s="172"/>
      <c r="K311" s="173"/>
      <c r="L311" s="172"/>
      <c r="M311" s="176"/>
      <c r="N311" s="173"/>
      <c r="O311" s="9" t="s">
        <v>188</v>
      </c>
      <c r="P311" s="114"/>
      <c r="Q311" s="30"/>
      <c r="R311" s="9" t="str">
        <f t="shared" si="370"/>
        <v/>
      </c>
      <c r="S311" s="30"/>
      <c r="T311" s="9" t="str">
        <f t="shared" si="371"/>
        <v/>
      </c>
      <c r="U311" s="82"/>
      <c r="V311" s="306"/>
      <c r="W311" s="306"/>
      <c r="AD311" s="76" t="str">
        <f>IF($P311="","0",VLOOKUP($P311,登録データ!$U$4:$V$19,2,FALSE))</f>
        <v>0</v>
      </c>
      <c r="AE311" s="76" t="str">
        <f t="shared" si="372"/>
        <v>00</v>
      </c>
      <c r="AF311" s="76" t="str">
        <f t="shared" si="373"/>
        <v/>
      </c>
      <c r="AG311" s="76" t="str">
        <f t="shared" si="368"/>
        <v>000000</v>
      </c>
      <c r="AH311" s="76" t="str">
        <f t="shared" si="369"/>
        <v/>
      </c>
      <c r="AI311" s="76" t="str">
        <f t="shared" si="374"/>
        <v/>
      </c>
      <c r="AJ311" s="320"/>
      <c r="AK311" s="320"/>
      <c r="BH311" s="76"/>
      <c r="BI311" s="76"/>
      <c r="BJ311" s="76"/>
      <c r="BK311" s="76"/>
    </row>
    <row r="312" spans="2:63" ht="19.5" customHeight="1" thickTop="1">
      <c r="B312" s="125">
        <v>98</v>
      </c>
      <c r="C312" s="164"/>
      <c r="D312" s="168"/>
      <c r="E312" s="174"/>
      <c r="F312" s="169"/>
      <c r="G312" s="168"/>
      <c r="H312" s="174"/>
      <c r="I312" s="169"/>
      <c r="J312" s="168"/>
      <c r="K312" s="169"/>
      <c r="L312" s="168"/>
      <c r="M312" s="174"/>
      <c r="N312" s="169"/>
      <c r="O312" s="48" t="s">
        <v>153</v>
      </c>
      <c r="P312" s="113"/>
      <c r="Q312" s="32"/>
      <c r="R312" s="17" t="str">
        <f t="shared" si="370"/>
        <v/>
      </c>
      <c r="S312" s="32"/>
      <c r="T312" s="17" t="str">
        <f t="shared" si="371"/>
        <v/>
      </c>
      <c r="U312" s="102"/>
      <c r="V312" s="305"/>
      <c r="W312" s="305"/>
      <c r="AD312" s="76" t="str">
        <f>IF($P312="","0",VLOOKUP($P312,登録データ!$U$4:$V$19,2,FALSE))</f>
        <v>0</v>
      </c>
      <c r="AE312" s="76" t="str">
        <f t="shared" si="372"/>
        <v>00</v>
      </c>
      <c r="AF312" s="76" t="str">
        <f t="shared" si="373"/>
        <v/>
      </c>
      <c r="AG312" s="76" t="str">
        <f t="shared" si="368"/>
        <v>000000</v>
      </c>
      <c r="AH312" s="76" t="str">
        <f t="shared" si="369"/>
        <v/>
      </c>
      <c r="AI312" s="76" t="str">
        <f t="shared" si="374"/>
        <v/>
      </c>
      <c r="AJ312" s="320" t="str">
        <f>IF($C312="","",IF($C312="@",0,IF(COUNTIF($C$21:$C$620,$C312)=1,0,1)))</f>
        <v/>
      </c>
      <c r="AK312" s="320" t="str">
        <f>IF($L312="","",IF(OR($L312="東京都",$L312="北海道",$L312="大阪府",$L312="京都府",RIGHT($L312,1)="県"),0,1))</f>
        <v/>
      </c>
      <c r="AO312" s="76" t="str">
        <f>IF(AP312="","",RANK(AP312,$AP$21:$AP$600,1))</f>
        <v/>
      </c>
      <c r="AP312" s="76" t="str">
        <f>IF(V312="","",C312)</f>
        <v/>
      </c>
      <c r="AQ312" s="1" t="str">
        <f>IF(AR312="","",RANK(AR312,$AR$21:$AR$600,1))</f>
        <v/>
      </c>
      <c r="AR312" s="76" t="str">
        <f>IF(W312="","",C312)</f>
        <v/>
      </c>
      <c r="BH312" s="76" t="str">
        <f t="shared" ref="BH312" si="419">IF(C312="","",G314)</f>
        <v/>
      </c>
      <c r="BI312" s="76" t="str">
        <f t="shared" ref="BI312" si="420">RIGHT(C312,3)</f>
        <v/>
      </c>
      <c r="BJ312" s="76" t="str">
        <f t="shared" ref="BJ312" si="421">IF(C312="","",RIGHT("00"&amp;BI312,3))</f>
        <v/>
      </c>
      <c r="BK312" s="76" t="str">
        <f t="shared" ref="BK312" si="422">CONCATENATE(BH312,BJ312)</f>
        <v/>
      </c>
    </row>
    <row r="313" spans="2:63" ht="18.75" customHeight="1">
      <c r="B313" s="125"/>
      <c r="C313" s="165"/>
      <c r="D313" s="170"/>
      <c r="E313" s="175"/>
      <c r="F313" s="171"/>
      <c r="G313" s="213"/>
      <c r="H313" s="214"/>
      <c r="I313" s="215"/>
      <c r="J313" s="170"/>
      <c r="K313" s="171"/>
      <c r="L313" s="170"/>
      <c r="M313" s="175"/>
      <c r="N313" s="171"/>
      <c r="O313" s="48" t="s">
        <v>154</v>
      </c>
      <c r="P313" s="27"/>
      <c r="Q313" s="45"/>
      <c r="R313" s="48" t="str">
        <f t="shared" si="370"/>
        <v/>
      </c>
      <c r="S313" s="45"/>
      <c r="T313" s="48" t="str">
        <f t="shared" si="371"/>
        <v/>
      </c>
      <c r="U313" s="73"/>
      <c r="V313" s="306"/>
      <c r="W313" s="306"/>
      <c r="AD313" s="76" t="str">
        <f>IF($P313="","0",VLOOKUP($P313,登録データ!$U$4:$V$19,2,FALSE))</f>
        <v>0</v>
      </c>
      <c r="AE313" s="76" t="str">
        <f t="shared" si="372"/>
        <v>00</v>
      </c>
      <c r="AF313" s="76" t="str">
        <f t="shared" si="373"/>
        <v/>
      </c>
      <c r="AG313" s="76" t="str">
        <f t="shared" si="368"/>
        <v>000000</v>
      </c>
      <c r="AH313" s="76" t="str">
        <f t="shared" si="369"/>
        <v/>
      </c>
      <c r="AI313" s="76" t="str">
        <f t="shared" si="374"/>
        <v/>
      </c>
      <c r="AJ313" s="320"/>
      <c r="AK313" s="320"/>
      <c r="BH313" s="76"/>
      <c r="BI313" s="76"/>
      <c r="BJ313" s="76"/>
      <c r="BK313" s="76"/>
    </row>
    <row r="314" spans="2:63" ht="19.5" customHeight="1" thickBot="1">
      <c r="B314" s="210"/>
      <c r="C314" s="166"/>
      <c r="D314" s="172"/>
      <c r="E314" s="176"/>
      <c r="F314" s="173"/>
      <c r="G314" s="216"/>
      <c r="H314" s="217"/>
      <c r="I314" s="218"/>
      <c r="J314" s="172"/>
      <c r="K314" s="173"/>
      <c r="L314" s="172"/>
      <c r="M314" s="176"/>
      <c r="N314" s="173"/>
      <c r="O314" s="9" t="s">
        <v>188</v>
      </c>
      <c r="P314" s="114"/>
      <c r="Q314" s="30"/>
      <c r="R314" s="9" t="str">
        <f t="shared" si="370"/>
        <v/>
      </c>
      <c r="S314" s="30"/>
      <c r="T314" s="9" t="str">
        <f t="shared" si="371"/>
        <v/>
      </c>
      <c r="U314" s="82"/>
      <c r="V314" s="306"/>
      <c r="W314" s="306"/>
      <c r="AD314" s="76" t="str">
        <f>IF($P314="","0",VLOOKUP($P314,登録データ!$U$4:$V$19,2,FALSE))</f>
        <v>0</v>
      </c>
      <c r="AE314" s="76" t="str">
        <f t="shared" si="372"/>
        <v>00</v>
      </c>
      <c r="AF314" s="76" t="str">
        <f t="shared" si="373"/>
        <v/>
      </c>
      <c r="AG314" s="76" t="str">
        <f t="shared" si="368"/>
        <v>000000</v>
      </c>
      <c r="AH314" s="76" t="str">
        <f t="shared" si="369"/>
        <v/>
      </c>
      <c r="AI314" s="76" t="str">
        <f t="shared" si="374"/>
        <v/>
      </c>
      <c r="AJ314" s="320"/>
      <c r="AK314" s="320"/>
      <c r="BH314" s="76"/>
      <c r="BI314" s="76"/>
      <c r="BJ314" s="76"/>
      <c r="BK314" s="76"/>
    </row>
    <row r="315" spans="2:63" ht="19.5" customHeight="1" thickTop="1">
      <c r="B315" s="125">
        <v>99</v>
      </c>
      <c r="C315" s="164"/>
      <c r="D315" s="168"/>
      <c r="E315" s="174"/>
      <c r="F315" s="169"/>
      <c r="G315" s="168"/>
      <c r="H315" s="174"/>
      <c r="I315" s="169"/>
      <c r="J315" s="168"/>
      <c r="K315" s="169"/>
      <c r="L315" s="168"/>
      <c r="M315" s="174"/>
      <c r="N315" s="169"/>
      <c r="O315" s="48" t="s">
        <v>153</v>
      </c>
      <c r="P315" s="113"/>
      <c r="Q315" s="32"/>
      <c r="R315" s="17" t="str">
        <f t="shared" si="370"/>
        <v/>
      </c>
      <c r="S315" s="32"/>
      <c r="T315" s="17" t="str">
        <f t="shared" si="371"/>
        <v/>
      </c>
      <c r="U315" s="102"/>
      <c r="V315" s="305"/>
      <c r="W315" s="305"/>
      <c r="AD315" s="76" t="str">
        <f>IF($P315="","0",VLOOKUP($P315,登録データ!$U$4:$V$19,2,FALSE))</f>
        <v>0</v>
      </c>
      <c r="AE315" s="76" t="str">
        <f t="shared" si="372"/>
        <v>00</v>
      </c>
      <c r="AF315" s="76" t="str">
        <f t="shared" si="373"/>
        <v/>
      </c>
      <c r="AG315" s="76" t="str">
        <f t="shared" si="368"/>
        <v>000000</v>
      </c>
      <c r="AH315" s="76" t="str">
        <f t="shared" si="369"/>
        <v/>
      </c>
      <c r="AI315" s="76" t="str">
        <f t="shared" si="374"/>
        <v/>
      </c>
      <c r="AJ315" s="320" t="str">
        <f>IF($C315="","",IF($C315="@",0,IF(COUNTIF($C$21:$C$620,$C315)=1,0,1)))</f>
        <v/>
      </c>
      <c r="AK315" s="320" t="str">
        <f>IF($L315="","",IF(OR($L315="東京都",$L315="北海道",$L315="大阪府",$L315="京都府",RIGHT($L315,1)="県"),0,1))</f>
        <v/>
      </c>
      <c r="AO315" s="76" t="str">
        <f>IF(AP315="","",RANK(AP315,$AP$21:$AP$600,1))</f>
        <v/>
      </c>
      <c r="AP315" s="76" t="str">
        <f>IF(V315="","",C315)</f>
        <v/>
      </c>
      <c r="AQ315" s="1" t="str">
        <f>IF(AR315="","",RANK(AR315,$AR$21:$AR$600,1))</f>
        <v/>
      </c>
      <c r="AR315" s="76" t="str">
        <f>IF(W315="","",C315)</f>
        <v/>
      </c>
      <c r="BH315" s="76" t="str">
        <f t="shared" ref="BH315" si="423">IF(C315="","",G317)</f>
        <v/>
      </c>
      <c r="BI315" s="76" t="str">
        <f t="shared" ref="BI315" si="424">RIGHT(C315,3)</f>
        <v/>
      </c>
      <c r="BJ315" s="76" t="str">
        <f t="shared" ref="BJ315" si="425">IF(C315="","",RIGHT("00"&amp;BI315,3))</f>
        <v/>
      </c>
      <c r="BK315" s="76" t="str">
        <f t="shared" ref="BK315" si="426">CONCATENATE(BH315,BJ315)</f>
        <v/>
      </c>
    </row>
    <row r="316" spans="2:63" ht="18.75" customHeight="1">
      <c r="B316" s="125"/>
      <c r="C316" s="165"/>
      <c r="D316" s="170"/>
      <c r="E316" s="175"/>
      <c r="F316" s="171"/>
      <c r="G316" s="213"/>
      <c r="H316" s="214"/>
      <c r="I316" s="215"/>
      <c r="J316" s="170"/>
      <c r="K316" s="171"/>
      <c r="L316" s="170"/>
      <c r="M316" s="175"/>
      <c r="N316" s="171"/>
      <c r="O316" s="48" t="s">
        <v>154</v>
      </c>
      <c r="P316" s="27"/>
      <c r="Q316" s="45"/>
      <c r="R316" s="48" t="str">
        <f t="shared" si="370"/>
        <v/>
      </c>
      <c r="S316" s="45"/>
      <c r="T316" s="48" t="str">
        <f t="shared" si="371"/>
        <v/>
      </c>
      <c r="U316" s="73"/>
      <c r="V316" s="306"/>
      <c r="W316" s="306"/>
      <c r="AD316" s="76" t="str">
        <f>IF($P316="","0",VLOOKUP($P316,登録データ!$U$4:$V$19,2,FALSE))</f>
        <v>0</v>
      </c>
      <c r="AE316" s="76" t="str">
        <f t="shared" si="372"/>
        <v>00</v>
      </c>
      <c r="AF316" s="76" t="str">
        <f t="shared" si="373"/>
        <v/>
      </c>
      <c r="AG316" s="76" t="str">
        <f t="shared" si="368"/>
        <v>000000</v>
      </c>
      <c r="AH316" s="76" t="str">
        <f t="shared" si="369"/>
        <v/>
      </c>
      <c r="AI316" s="76" t="str">
        <f t="shared" si="374"/>
        <v/>
      </c>
      <c r="AJ316" s="320"/>
      <c r="AK316" s="320"/>
      <c r="BH316" s="76"/>
      <c r="BI316" s="76"/>
      <c r="BJ316" s="76"/>
      <c r="BK316" s="76"/>
    </row>
    <row r="317" spans="2:63" ht="19.5" customHeight="1" thickBot="1">
      <c r="B317" s="210"/>
      <c r="C317" s="166"/>
      <c r="D317" s="172"/>
      <c r="E317" s="176"/>
      <c r="F317" s="173"/>
      <c r="G317" s="216"/>
      <c r="H317" s="217"/>
      <c r="I317" s="218"/>
      <c r="J317" s="172"/>
      <c r="K317" s="173"/>
      <c r="L317" s="172"/>
      <c r="M317" s="176"/>
      <c r="N317" s="173"/>
      <c r="O317" s="9" t="s">
        <v>188</v>
      </c>
      <c r="P317" s="114"/>
      <c r="Q317" s="30"/>
      <c r="R317" s="9" t="str">
        <f t="shared" si="370"/>
        <v/>
      </c>
      <c r="S317" s="30"/>
      <c r="T317" s="9" t="str">
        <f t="shared" si="371"/>
        <v/>
      </c>
      <c r="U317" s="82"/>
      <c r="V317" s="306"/>
      <c r="W317" s="306"/>
      <c r="AD317" s="76" t="str">
        <f>IF($P317="","0",VLOOKUP($P317,登録データ!$U$4:$V$19,2,FALSE))</f>
        <v>0</v>
      </c>
      <c r="AE317" s="76" t="str">
        <f t="shared" si="372"/>
        <v>00</v>
      </c>
      <c r="AF317" s="76" t="str">
        <f t="shared" si="373"/>
        <v/>
      </c>
      <c r="AG317" s="76" t="str">
        <f t="shared" si="368"/>
        <v>000000</v>
      </c>
      <c r="AH317" s="76" t="str">
        <f t="shared" si="369"/>
        <v/>
      </c>
      <c r="AI317" s="76" t="str">
        <f t="shared" si="374"/>
        <v/>
      </c>
      <c r="AJ317" s="320"/>
      <c r="AK317" s="320"/>
      <c r="BH317" s="76"/>
      <c r="BI317" s="76"/>
      <c r="BJ317" s="76"/>
      <c r="BK317" s="76"/>
    </row>
    <row r="318" spans="2:63" ht="19.5" customHeight="1" thickTop="1">
      <c r="B318" s="125">
        <v>100</v>
      </c>
      <c r="C318" s="164"/>
      <c r="D318" s="168"/>
      <c r="E318" s="174"/>
      <c r="F318" s="169"/>
      <c r="G318" s="168"/>
      <c r="H318" s="174"/>
      <c r="I318" s="169"/>
      <c r="J318" s="168"/>
      <c r="K318" s="169"/>
      <c r="L318" s="168"/>
      <c r="M318" s="174"/>
      <c r="N318" s="169"/>
      <c r="O318" s="48" t="s">
        <v>153</v>
      </c>
      <c r="P318" s="113"/>
      <c r="Q318" s="32"/>
      <c r="R318" s="17" t="str">
        <f t="shared" si="370"/>
        <v/>
      </c>
      <c r="S318" s="32"/>
      <c r="T318" s="17" t="str">
        <f t="shared" si="371"/>
        <v/>
      </c>
      <c r="U318" s="102"/>
      <c r="V318" s="305"/>
      <c r="W318" s="305"/>
      <c r="AD318" s="76" t="str">
        <f>IF($P318="","0",VLOOKUP($P318,登録データ!$U$4:$V$19,2,FALSE))</f>
        <v>0</v>
      </c>
      <c r="AE318" s="76" t="str">
        <f t="shared" si="372"/>
        <v>00</v>
      </c>
      <c r="AF318" s="76" t="str">
        <f t="shared" si="373"/>
        <v/>
      </c>
      <c r="AG318" s="76" t="str">
        <f t="shared" si="368"/>
        <v>000000</v>
      </c>
      <c r="AH318" s="76" t="str">
        <f t="shared" si="369"/>
        <v/>
      </c>
      <c r="AI318" s="76" t="str">
        <f t="shared" si="374"/>
        <v/>
      </c>
      <c r="AJ318" s="320" t="str">
        <f>IF($C318="","",IF($C318="@",0,IF(COUNTIF($C$21:$C$620,$C318)=1,0,1)))</f>
        <v/>
      </c>
      <c r="AK318" s="320" t="str">
        <f>IF($L318="","",IF(OR($L318="東京都",$L318="北海道",$L318="大阪府",$L318="京都府",RIGHT($L318,1)="県"),0,1))</f>
        <v/>
      </c>
      <c r="AO318" s="76" t="str">
        <f>IF(AP318="","",RANK(AP318,$AP$21:$AP$600,1))</f>
        <v/>
      </c>
      <c r="AP318" s="76" t="str">
        <f>IF(V318="","",C318)</f>
        <v/>
      </c>
      <c r="AQ318" s="1" t="str">
        <f>IF(AR318="","",RANK(AR318,$AR$21:$AR$600,1))</f>
        <v/>
      </c>
      <c r="AR318" s="76" t="str">
        <f>IF(W318="","",C318)</f>
        <v/>
      </c>
      <c r="BH318" s="76" t="str">
        <f t="shared" ref="BH318" si="427">IF(C318="","",G320)</f>
        <v/>
      </c>
      <c r="BI318" s="76" t="str">
        <f t="shared" ref="BI318" si="428">RIGHT(C318,3)</f>
        <v/>
      </c>
      <c r="BJ318" s="76" t="str">
        <f t="shared" ref="BJ318" si="429">IF(C318="","",RIGHT("00"&amp;BI318,3))</f>
        <v/>
      </c>
      <c r="BK318" s="76" t="str">
        <f t="shared" ref="BK318" si="430">CONCATENATE(BH318,BJ318)</f>
        <v/>
      </c>
    </row>
    <row r="319" spans="2:63" ht="18.75" customHeight="1">
      <c r="B319" s="125"/>
      <c r="C319" s="165"/>
      <c r="D319" s="170"/>
      <c r="E319" s="175"/>
      <c r="F319" s="171"/>
      <c r="G319" s="213"/>
      <c r="H319" s="214"/>
      <c r="I319" s="215"/>
      <c r="J319" s="170"/>
      <c r="K319" s="171"/>
      <c r="L319" s="170"/>
      <c r="M319" s="175"/>
      <c r="N319" s="171"/>
      <c r="O319" s="48" t="s">
        <v>154</v>
      </c>
      <c r="P319" s="27"/>
      <c r="Q319" s="45"/>
      <c r="R319" s="48" t="str">
        <f t="shared" si="370"/>
        <v/>
      </c>
      <c r="S319" s="45"/>
      <c r="T319" s="48" t="str">
        <f t="shared" si="371"/>
        <v/>
      </c>
      <c r="U319" s="73"/>
      <c r="V319" s="306"/>
      <c r="W319" s="306"/>
      <c r="AD319" s="76" t="str">
        <f>IF($P319="","0",VLOOKUP($P319,登録データ!$U$4:$V$19,2,FALSE))</f>
        <v>0</v>
      </c>
      <c r="AE319" s="76" t="str">
        <f t="shared" si="372"/>
        <v>00</v>
      </c>
      <c r="AF319" s="76" t="str">
        <f t="shared" si="373"/>
        <v/>
      </c>
      <c r="AG319" s="76" t="str">
        <f t="shared" si="368"/>
        <v>000000</v>
      </c>
      <c r="AH319" s="76" t="str">
        <f t="shared" si="369"/>
        <v/>
      </c>
      <c r="AI319" s="76" t="str">
        <f t="shared" si="374"/>
        <v/>
      </c>
      <c r="AJ319" s="320"/>
      <c r="AK319" s="320"/>
      <c r="BH319" s="76"/>
      <c r="BI319" s="76"/>
      <c r="BJ319" s="76"/>
      <c r="BK319" s="76"/>
    </row>
    <row r="320" spans="2:63" ht="19.5" customHeight="1" thickBot="1">
      <c r="B320" s="210"/>
      <c r="C320" s="166"/>
      <c r="D320" s="172"/>
      <c r="E320" s="176"/>
      <c r="F320" s="173"/>
      <c r="G320" s="216"/>
      <c r="H320" s="217"/>
      <c r="I320" s="218"/>
      <c r="J320" s="172"/>
      <c r="K320" s="173"/>
      <c r="L320" s="172"/>
      <c r="M320" s="176"/>
      <c r="N320" s="173"/>
      <c r="O320" s="9" t="s">
        <v>188</v>
      </c>
      <c r="P320" s="114"/>
      <c r="Q320" s="30"/>
      <c r="R320" s="9" t="str">
        <f t="shared" si="370"/>
        <v/>
      </c>
      <c r="S320" s="30"/>
      <c r="T320" s="9" t="str">
        <f t="shared" si="371"/>
        <v/>
      </c>
      <c r="U320" s="82"/>
      <c r="V320" s="306"/>
      <c r="W320" s="306"/>
      <c r="AD320" s="76" t="str">
        <f>IF($P320="","0",VLOOKUP($P320,登録データ!$U$4:$V$19,2,FALSE))</f>
        <v>0</v>
      </c>
      <c r="AE320" s="76" t="str">
        <f t="shared" si="372"/>
        <v>00</v>
      </c>
      <c r="AF320" s="76" t="str">
        <f t="shared" si="373"/>
        <v/>
      </c>
      <c r="AG320" s="76" t="str">
        <f t="shared" si="368"/>
        <v>000000</v>
      </c>
      <c r="AH320" s="76" t="str">
        <f t="shared" si="369"/>
        <v/>
      </c>
      <c r="AI320" s="76" t="str">
        <f t="shared" si="374"/>
        <v/>
      </c>
      <c r="AJ320" s="320"/>
      <c r="AK320" s="320"/>
      <c r="BH320" s="76"/>
      <c r="BI320" s="76"/>
      <c r="BJ320" s="76"/>
      <c r="BK320" s="76"/>
    </row>
    <row r="321" spans="2:63" ht="19.5" customHeight="1" thickTop="1">
      <c r="B321" s="125">
        <v>101</v>
      </c>
      <c r="C321" s="164"/>
      <c r="D321" s="168"/>
      <c r="E321" s="174"/>
      <c r="F321" s="169"/>
      <c r="G321" s="168"/>
      <c r="H321" s="174"/>
      <c r="I321" s="169"/>
      <c r="J321" s="168"/>
      <c r="K321" s="169"/>
      <c r="L321" s="168"/>
      <c r="M321" s="174"/>
      <c r="N321" s="169"/>
      <c r="O321" s="48" t="s">
        <v>153</v>
      </c>
      <c r="P321" s="113"/>
      <c r="Q321" s="32"/>
      <c r="R321" s="17" t="str">
        <f t="shared" si="370"/>
        <v/>
      </c>
      <c r="S321" s="32"/>
      <c r="T321" s="17" t="str">
        <f t="shared" si="371"/>
        <v/>
      </c>
      <c r="U321" s="102"/>
      <c r="V321" s="305"/>
      <c r="W321" s="305"/>
      <c r="AD321" s="76" t="str">
        <f>IF($P321="","0",VLOOKUP($P321,登録データ!$U$4:$V$19,2,FALSE))</f>
        <v>0</v>
      </c>
      <c r="AE321" s="76" t="str">
        <f t="shared" si="372"/>
        <v>00</v>
      </c>
      <c r="AF321" s="76" t="str">
        <f t="shared" si="373"/>
        <v/>
      </c>
      <c r="AG321" s="76" t="str">
        <f t="shared" si="368"/>
        <v>000000</v>
      </c>
      <c r="AH321" s="76" t="str">
        <f t="shared" si="369"/>
        <v/>
      </c>
      <c r="AI321" s="76" t="str">
        <f t="shared" si="374"/>
        <v/>
      </c>
      <c r="AJ321" s="320" t="str">
        <f>IF($C321="","",IF($C321="@",0,IF(COUNTIF($C$21:$C$620,$C321)=1,0,1)))</f>
        <v/>
      </c>
      <c r="AK321" s="320" t="str">
        <f>IF($L321="","",IF(OR($L321="東京都",$L321="北海道",$L321="大阪府",$L321="京都府",RIGHT($L321,1)="県"),0,1))</f>
        <v/>
      </c>
      <c r="AO321" s="76" t="str">
        <f>IF(AP321="","",RANK(AP321,$AP$21:$AP$600,1))</f>
        <v/>
      </c>
      <c r="AP321" s="76" t="str">
        <f>IF(V321="","",C321)</f>
        <v/>
      </c>
      <c r="AQ321" s="1" t="str">
        <f>IF(AR321="","",RANK(AR321,$AR$21:$AR$600,1))</f>
        <v/>
      </c>
      <c r="AR321" s="76" t="str">
        <f>IF(W321="","",C321)</f>
        <v/>
      </c>
      <c r="BH321" s="76" t="str">
        <f t="shared" ref="BH321" si="431">IF(C321="","",G323)</f>
        <v/>
      </c>
      <c r="BI321" s="76" t="str">
        <f t="shared" ref="BI321" si="432">RIGHT(C321,3)</f>
        <v/>
      </c>
      <c r="BJ321" s="76" t="str">
        <f t="shared" ref="BJ321" si="433">IF(C321="","",RIGHT("00"&amp;BI321,3))</f>
        <v/>
      </c>
      <c r="BK321" s="76" t="str">
        <f t="shared" ref="BK321" si="434">CONCATENATE(BH321,BJ321)</f>
        <v/>
      </c>
    </row>
    <row r="322" spans="2:63" ht="18.75" customHeight="1">
      <c r="B322" s="125"/>
      <c r="C322" s="165"/>
      <c r="D322" s="170"/>
      <c r="E322" s="175"/>
      <c r="F322" s="171"/>
      <c r="G322" s="213"/>
      <c r="H322" s="214"/>
      <c r="I322" s="215"/>
      <c r="J322" s="170"/>
      <c r="K322" s="171"/>
      <c r="L322" s="170"/>
      <c r="M322" s="175"/>
      <c r="N322" s="171"/>
      <c r="O322" s="48" t="s">
        <v>154</v>
      </c>
      <c r="P322" s="27"/>
      <c r="Q322" s="45"/>
      <c r="R322" s="48" t="str">
        <f t="shared" si="370"/>
        <v/>
      </c>
      <c r="S322" s="45"/>
      <c r="T322" s="48" t="str">
        <f t="shared" si="371"/>
        <v/>
      </c>
      <c r="U322" s="73"/>
      <c r="V322" s="306"/>
      <c r="W322" s="306"/>
      <c r="AD322" s="76" t="str">
        <f>IF($P322="","0",VLOOKUP($P322,登録データ!$U$4:$V$19,2,FALSE))</f>
        <v>0</v>
      </c>
      <c r="AE322" s="76" t="str">
        <f t="shared" si="372"/>
        <v>00</v>
      </c>
      <c r="AF322" s="76" t="str">
        <f t="shared" si="373"/>
        <v/>
      </c>
      <c r="AG322" s="76" t="str">
        <f t="shared" si="368"/>
        <v>000000</v>
      </c>
      <c r="AH322" s="76" t="str">
        <f t="shared" si="369"/>
        <v/>
      </c>
      <c r="AI322" s="76" t="str">
        <f t="shared" si="374"/>
        <v/>
      </c>
      <c r="AJ322" s="320"/>
      <c r="AK322" s="320"/>
      <c r="BH322" s="76"/>
      <c r="BI322" s="76"/>
      <c r="BJ322" s="76"/>
      <c r="BK322" s="76"/>
    </row>
    <row r="323" spans="2:63" ht="19.5" customHeight="1" thickBot="1">
      <c r="B323" s="210"/>
      <c r="C323" s="166"/>
      <c r="D323" s="172"/>
      <c r="E323" s="176"/>
      <c r="F323" s="173"/>
      <c r="G323" s="216"/>
      <c r="H323" s="217"/>
      <c r="I323" s="218"/>
      <c r="J323" s="172"/>
      <c r="K323" s="173"/>
      <c r="L323" s="172"/>
      <c r="M323" s="176"/>
      <c r="N323" s="173"/>
      <c r="O323" s="9" t="s">
        <v>188</v>
      </c>
      <c r="P323" s="114"/>
      <c r="Q323" s="30"/>
      <c r="R323" s="9" t="str">
        <f t="shared" si="370"/>
        <v/>
      </c>
      <c r="S323" s="30"/>
      <c r="T323" s="9" t="str">
        <f t="shared" si="371"/>
        <v/>
      </c>
      <c r="U323" s="82"/>
      <c r="V323" s="306"/>
      <c r="W323" s="306"/>
      <c r="AD323" s="76" t="str">
        <f>IF($P323="","0",VLOOKUP($P323,登録データ!$U$4:$V$19,2,FALSE))</f>
        <v>0</v>
      </c>
      <c r="AE323" s="76" t="str">
        <f t="shared" si="372"/>
        <v>00</v>
      </c>
      <c r="AF323" s="76" t="str">
        <f t="shared" si="373"/>
        <v/>
      </c>
      <c r="AG323" s="76" t="str">
        <f t="shared" si="368"/>
        <v>000000</v>
      </c>
      <c r="AH323" s="76" t="str">
        <f t="shared" si="369"/>
        <v/>
      </c>
      <c r="AI323" s="76" t="str">
        <f t="shared" si="374"/>
        <v/>
      </c>
      <c r="AJ323" s="320"/>
      <c r="AK323" s="320"/>
      <c r="BH323" s="76"/>
      <c r="BI323" s="76"/>
      <c r="BJ323" s="76"/>
      <c r="BK323" s="76"/>
    </row>
    <row r="324" spans="2:63" ht="19.5" customHeight="1" thickTop="1">
      <c r="B324" s="125">
        <v>102</v>
      </c>
      <c r="C324" s="164"/>
      <c r="D324" s="168"/>
      <c r="E324" s="174"/>
      <c r="F324" s="169"/>
      <c r="G324" s="168"/>
      <c r="H324" s="174"/>
      <c r="I324" s="169"/>
      <c r="J324" s="168"/>
      <c r="K324" s="169"/>
      <c r="L324" s="168"/>
      <c r="M324" s="174"/>
      <c r="N324" s="169"/>
      <c r="O324" s="48" t="s">
        <v>153</v>
      </c>
      <c r="P324" s="113"/>
      <c r="Q324" s="32"/>
      <c r="R324" s="17" t="str">
        <f t="shared" si="370"/>
        <v/>
      </c>
      <c r="S324" s="32"/>
      <c r="T324" s="17" t="str">
        <f t="shared" si="371"/>
        <v/>
      </c>
      <c r="U324" s="102"/>
      <c r="V324" s="305"/>
      <c r="W324" s="305"/>
      <c r="AD324" s="76" t="str">
        <f>IF($P324="","0",VLOOKUP($P324,登録データ!$U$4:$V$19,2,FALSE))</f>
        <v>0</v>
      </c>
      <c r="AE324" s="76" t="str">
        <f t="shared" si="372"/>
        <v>00</v>
      </c>
      <c r="AF324" s="76" t="str">
        <f t="shared" si="373"/>
        <v/>
      </c>
      <c r="AG324" s="76" t="str">
        <f t="shared" si="368"/>
        <v>000000</v>
      </c>
      <c r="AH324" s="76" t="str">
        <f t="shared" si="369"/>
        <v/>
      </c>
      <c r="AI324" s="76" t="str">
        <f t="shared" si="374"/>
        <v/>
      </c>
      <c r="AJ324" s="320" t="str">
        <f>IF($C324="","",IF($C324="@",0,IF(COUNTIF($C$21:$C$620,$C324)=1,0,1)))</f>
        <v/>
      </c>
      <c r="AK324" s="320" t="str">
        <f>IF($L324="","",IF(OR($L324="東京都",$L324="北海道",$L324="大阪府",$L324="京都府",RIGHT($L324,1)="県"),0,1))</f>
        <v/>
      </c>
      <c r="AO324" s="76" t="str">
        <f>IF(AP324="","",RANK(AP324,$AP$21:$AP$600,1))</f>
        <v/>
      </c>
      <c r="AP324" s="76" t="str">
        <f>IF(V324="","",C324)</f>
        <v/>
      </c>
      <c r="AQ324" s="1" t="str">
        <f>IF(AR324="","",RANK(AR324,$AR$21:$AR$600,1))</f>
        <v/>
      </c>
      <c r="AR324" s="76" t="str">
        <f>IF(W324="","",C324)</f>
        <v/>
      </c>
      <c r="BH324" s="76" t="str">
        <f t="shared" ref="BH324" si="435">IF(C324="","",G326)</f>
        <v/>
      </c>
      <c r="BI324" s="76" t="str">
        <f t="shared" ref="BI324" si="436">RIGHT(C324,3)</f>
        <v/>
      </c>
      <c r="BJ324" s="76" t="str">
        <f t="shared" ref="BJ324" si="437">IF(C324="","",RIGHT("00"&amp;BI324,3))</f>
        <v/>
      </c>
      <c r="BK324" s="76" t="str">
        <f t="shared" ref="BK324" si="438">CONCATENATE(BH324,BJ324)</f>
        <v/>
      </c>
    </row>
    <row r="325" spans="2:63" ht="18.75" customHeight="1">
      <c r="B325" s="125"/>
      <c r="C325" s="165"/>
      <c r="D325" s="170"/>
      <c r="E325" s="175"/>
      <c r="F325" s="171"/>
      <c r="G325" s="213"/>
      <c r="H325" s="214"/>
      <c r="I325" s="215"/>
      <c r="J325" s="170"/>
      <c r="K325" s="171"/>
      <c r="L325" s="170"/>
      <c r="M325" s="175"/>
      <c r="N325" s="171"/>
      <c r="O325" s="48" t="s">
        <v>154</v>
      </c>
      <c r="P325" s="27"/>
      <c r="Q325" s="45"/>
      <c r="R325" s="48" t="str">
        <f t="shared" si="370"/>
        <v/>
      </c>
      <c r="S325" s="45"/>
      <c r="T325" s="48" t="str">
        <f t="shared" si="371"/>
        <v/>
      </c>
      <c r="U325" s="73"/>
      <c r="V325" s="306"/>
      <c r="W325" s="306"/>
      <c r="AD325" s="76" t="str">
        <f>IF($P325="","0",VLOOKUP($P325,登録データ!$U$4:$V$19,2,FALSE))</f>
        <v>0</v>
      </c>
      <c r="AE325" s="76" t="str">
        <f t="shared" si="372"/>
        <v>00</v>
      </c>
      <c r="AF325" s="76" t="str">
        <f t="shared" si="373"/>
        <v/>
      </c>
      <c r="AG325" s="76" t="str">
        <f t="shared" si="368"/>
        <v>000000</v>
      </c>
      <c r="AH325" s="76" t="str">
        <f t="shared" si="369"/>
        <v/>
      </c>
      <c r="AI325" s="76" t="str">
        <f t="shared" si="374"/>
        <v/>
      </c>
      <c r="AJ325" s="320"/>
      <c r="AK325" s="320"/>
      <c r="BH325" s="76"/>
      <c r="BI325" s="76"/>
      <c r="BJ325" s="76"/>
      <c r="BK325" s="76"/>
    </row>
    <row r="326" spans="2:63" ht="19.5" customHeight="1" thickBot="1">
      <c r="B326" s="210"/>
      <c r="C326" s="166"/>
      <c r="D326" s="172"/>
      <c r="E326" s="176"/>
      <c r="F326" s="173"/>
      <c r="G326" s="216"/>
      <c r="H326" s="217"/>
      <c r="I326" s="218"/>
      <c r="J326" s="172"/>
      <c r="K326" s="173"/>
      <c r="L326" s="172"/>
      <c r="M326" s="176"/>
      <c r="N326" s="173"/>
      <c r="O326" s="9" t="s">
        <v>188</v>
      </c>
      <c r="P326" s="114"/>
      <c r="Q326" s="30"/>
      <c r="R326" s="9" t="str">
        <f t="shared" si="370"/>
        <v/>
      </c>
      <c r="S326" s="30"/>
      <c r="T326" s="9" t="str">
        <f t="shared" si="371"/>
        <v/>
      </c>
      <c r="U326" s="82"/>
      <c r="V326" s="306"/>
      <c r="W326" s="306"/>
      <c r="AD326" s="76" t="str">
        <f>IF($P326="","0",VLOOKUP($P326,登録データ!$U$4:$V$19,2,FALSE))</f>
        <v>0</v>
      </c>
      <c r="AE326" s="76" t="str">
        <f t="shared" si="372"/>
        <v>00</v>
      </c>
      <c r="AF326" s="76" t="str">
        <f t="shared" si="373"/>
        <v/>
      </c>
      <c r="AG326" s="76" t="str">
        <f t="shared" si="368"/>
        <v>000000</v>
      </c>
      <c r="AH326" s="76" t="str">
        <f t="shared" si="369"/>
        <v/>
      </c>
      <c r="AI326" s="76" t="str">
        <f t="shared" si="374"/>
        <v/>
      </c>
      <c r="AJ326" s="320"/>
      <c r="AK326" s="320"/>
      <c r="BH326" s="76"/>
      <c r="BI326" s="76"/>
      <c r="BJ326" s="76"/>
      <c r="BK326" s="76"/>
    </row>
    <row r="327" spans="2:63" ht="19.5" customHeight="1" thickTop="1">
      <c r="B327" s="125">
        <v>103</v>
      </c>
      <c r="C327" s="164"/>
      <c r="D327" s="168"/>
      <c r="E327" s="174"/>
      <c r="F327" s="169"/>
      <c r="G327" s="168"/>
      <c r="H327" s="174"/>
      <c r="I327" s="169"/>
      <c r="J327" s="168"/>
      <c r="K327" s="169"/>
      <c r="L327" s="168"/>
      <c r="M327" s="174"/>
      <c r="N327" s="169"/>
      <c r="O327" s="48" t="s">
        <v>153</v>
      </c>
      <c r="P327" s="113"/>
      <c r="Q327" s="32"/>
      <c r="R327" s="17" t="str">
        <f t="shared" si="370"/>
        <v/>
      </c>
      <c r="S327" s="32"/>
      <c r="T327" s="17" t="str">
        <f t="shared" si="371"/>
        <v/>
      </c>
      <c r="U327" s="102"/>
      <c r="V327" s="305"/>
      <c r="W327" s="305"/>
      <c r="AD327" s="76" t="str">
        <f>IF($P327="","0",VLOOKUP($P327,登録データ!$U$4:$V$19,2,FALSE))</f>
        <v>0</v>
      </c>
      <c r="AE327" s="76" t="str">
        <f t="shared" si="372"/>
        <v>00</v>
      </c>
      <c r="AF327" s="76" t="str">
        <f t="shared" si="373"/>
        <v/>
      </c>
      <c r="AG327" s="76" t="str">
        <f t="shared" si="368"/>
        <v>000000</v>
      </c>
      <c r="AH327" s="76" t="str">
        <f t="shared" si="369"/>
        <v/>
      </c>
      <c r="AI327" s="76" t="str">
        <f t="shared" si="374"/>
        <v/>
      </c>
      <c r="AJ327" s="320" t="str">
        <f>IF($C327="","",IF($C327="@",0,IF(COUNTIF($C$21:$C$620,$C327)=1,0,1)))</f>
        <v/>
      </c>
      <c r="AK327" s="320" t="str">
        <f>IF($L327="","",IF(OR($L327="東京都",$L327="北海道",$L327="大阪府",$L327="京都府",RIGHT($L327,1)="県"),0,1))</f>
        <v/>
      </c>
      <c r="AO327" s="76" t="str">
        <f>IF(AP327="","",RANK(AP327,$AP$21:$AP$600,1))</f>
        <v/>
      </c>
      <c r="AP327" s="76" t="str">
        <f>IF(V327="","",C327)</f>
        <v/>
      </c>
      <c r="AQ327" s="1" t="str">
        <f>IF(AR327="","",RANK(AR327,$AR$21:$AR$600,1))</f>
        <v/>
      </c>
      <c r="AR327" s="76" t="str">
        <f>IF(W327="","",C327)</f>
        <v/>
      </c>
      <c r="BH327" s="76" t="str">
        <f t="shared" ref="BH327" si="439">IF(C327="","",G329)</f>
        <v/>
      </c>
      <c r="BI327" s="76" t="str">
        <f t="shared" ref="BI327" si="440">RIGHT(C327,3)</f>
        <v/>
      </c>
      <c r="BJ327" s="76" t="str">
        <f t="shared" ref="BJ327" si="441">IF(C327="","",RIGHT("00"&amp;BI327,3))</f>
        <v/>
      </c>
      <c r="BK327" s="76" t="str">
        <f t="shared" ref="BK327" si="442">CONCATENATE(BH327,BJ327)</f>
        <v/>
      </c>
    </row>
    <row r="328" spans="2:63" ht="18.75" customHeight="1">
      <c r="B328" s="125"/>
      <c r="C328" s="165"/>
      <c r="D328" s="170"/>
      <c r="E328" s="175"/>
      <c r="F328" s="171"/>
      <c r="G328" s="213"/>
      <c r="H328" s="214"/>
      <c r="I328" s="215"/>
      <c r="J328" s="170"/>
      <c r="K328" s="171"/>
      <c r="L328" s="170"/>
      <c r="M328" s="175"/>
      <c r="N328" s="171"/>
      <c r="O328" s="48" t="s">
        <v>154</v>
      </c>
      <c r="P328" s="27"/>
      <c r="Q328" s="45"/>
      <c r="R328" s="48" t="str">
        <f t="shared" si="370"/>
        <v/>
      </c>
      <c r="S328" s="45"/>
      <c r="T328" s="48" t="str">
        <f t="shared" si="371"/>
        <v/>
      </c>
      <c r="U328" s="73"/>
      <c r="V328" s="306"/>
      <c r="W328" s="306"/>
      <c r="AD328" s="76" t="str">
        <f>IF($P328="","0",VLOOKUP($P328,登録データ!$U$4:$V$19,2,FALSE))</f>
        <v>0</v>
      </c>
      <c r="AE328" s="76" t="str">
        <f t="shared" si="372"/>
        <v>00</v>
      </c>
      <c r="AF328" s="76" t="str">
        <f t="shared" si="373"/>
        <v/>
      </c>
      <c r="AG328" s="76" t="str">
        <f t="shared" si="368"/>
        <v>000000</v>
      </c>
      <c r="AH328" s="76" t="str">
        <f t="shared" si="369"/>
        <v/>
      </c>
      <c r="AI328" s="76" t="str">
        <f t="shared" si="374"/>
        <v/>
      </c>
      <c r="AJ328" s="320"/>
      <c r="AK328" s="320"/>
      <c r="BH328" s="76"/>
      <c r="BI328" s="76"/>
      <c r="BJ328" s="76"/>
      <c r="BK328" s="76"/>
    </row>
    <row r="329" spans="2:63" ht="19.5" customHeight="1" thickBot="1">
      <c r="B329" s="210"/>
      <c r="C329" s="166"/>
      <c r="D329" s="172"/>
      <c r="E329" s="176"/>
      <c r="F329" s="173"/>
      <c r="G329" s="216"/>
      <c r="H329" s="217"/>
      <c r="I329" s="218"/>
      <c r="J329" s="172"/>
      <c r="K329" s="173"/>
      <c r="L329" s="172"/>
      <c r="M329" s="176"/>
      <c r="N329" s="173"/>
      <c r="O329" s="9" t="s">
        <v>188</v>
      </c>
      <c r="P329" s="114"/>
      <c r="Q329" s="30"/>
      <c r="R329" s="9" t="str">
        <f t="shared" si="370"/>
        <v/>
      </c>
      <c r="S329" s="30"/>
      <c r="T329" s="9" t="str">
        <f t="shared" si="371"/>
        <v/>
      </c>
      <c r="U329" s="82"/>
      <c r="V329" s="306"/>
      <c r="W329" s="306"/>
      <c r="AD329" s="76" t="str">
        <f>IF($P329="","0",VLOOKUP($P329,登録データ!$U$4:$V$19,2,FALSE))</f>
        <v>0</v>
      </c>
      <c r="AE329" s="76" t="str">
        <f t="shared" si="372"/>
        <v>00</v>
      </c>
      <c r="AF329" s="76" t="str">
        <f t="shared" si="373"/>
        <v/>
      </c>
      <c r="AG329" s="76" t="str">
        <f t="shared" si="368"/>
        <v>000000</v>
      </c>
      <c r="AH329" s="76" t="str">
        <f t="shared" si="369"/>
        <v/>
      </c>
      <c r="AI329" s="76" t="str">
        <f t="shared" si="374"/>
        <v/>
      </c>
      <c r="AJ329" s="320"/>
      <c r="AK329" s="320"/>
      <c r="BH329" s="76"/>
      <c r="BI329" s="76"/>
      <c r="BJ329" s="76"/>
      <c r="BK329" s="76"/>
    </row>
    <row r="330" spans="2:63" ht="19.5" customHeight="1" thickTop="1">
      <c r="B330" s="125">
        <v>104</v>
      </c>
      <c r="C330" s="164"/>
      <c r="D330" s="168"/>
      <c r="E330" s="174"/>
      <c r="F330" s="169"/>
      <c r="G330" s="168"/>
      <c r="H330" s="174"/>
      <c r="I330" s="169"/>
      <c r="J330" s="168"/>
      <c r="K330" s="169"/>
      <c r="L330" s="168"/>
      <c r="M330" s="174"/>
      <c r="N330" s="169"/>
      <c r="O330" s="48" t="s">
        <v>153</v>
      </c>
      <c r="P330" s="113"/>
      <c r="Q330" s="32"/>
      <c r="R330" s="17" t="str">
        <f t="shared" si="370"/>
        <v/>
      </c>
      <c r="S330" s="32"/>
      <c r="T330" s="17" t="str">
        <f t="shared" si="371"/>
        <v/>
      </c>
      <c r="U330" s="102"/>
      <c r="V330" s="305"/>
      <c r="W330" s="305"/>
      <c r="AD330" s="76" t="str">
        <f>IF($P330="","0",VLOOKUP($P330,登録データ!$U$4:$V$19,2,FALSE))</f>
        <v>0</v>
      </c>
      <c r="AE330" s="76" t="str">
        <f t="shared" si="372"/>
        <v>00</v>
      </c>
      <c r="AF330" s="76" t="str">
        <f t="shared" si="373"/>
        <v/>
      </c>
      <c r="AG330" s="76" t="str">
        <f t="shared" si="368"/>
        <v>000000</v>
      </c>
      <c r="AH330" s="76" t="str">
        <f t="shared" si="369"/>
        <v/>
      </c>
      <c r="AI330" s="76" t="str">
        <f t="shared" si="374"/>
        <v/>
      </c>
      <c r="AJ330" s="320" t="str">
        <f>IF($C330="","",IF($C330="@",0,IF(COUNTIF($C$21:$C$620,$C330)=1,0,1)))</f>
        <v/>
      </c>
      <c r="AK330" s="320" t="str">
        <f>IF($L330="","",IF(OR($L330="東京都",$L330="北海道",$L330="大阪府",$L330="京都府",RIGHT($L330,1)="県"),0,1))</f>
        <v/>
      </c>
      <c r="AO330" s="76" t="str">
        <f>IF(AP330="","",RANK(AP330,$AP$21:$AP$600,1))</f>
        <v/>
      </c>
      <c r="AP330" s="76" t="str">
        <f>IF(V330="","",C330)</f>
        <v/>
      </c>
      <c r="AQ330" s="1" t="str">
        <f>IF(AR330="","",RANK(AR330,$AR$21:$AR$600,1))</f>
        <v/>
      </c>
      <c r="AR330" s="76" t="str">
        <f>IF(W330="","",C330)</f>
        <v/>
      </c>
      <c r="BH330" s="76" t="str">
        <f t="shared" ref="BH330" si="443">IF(C330="","",G332)</f>
        <v/>
      </c>
      <c r="BI330" s="76" t="str">
        <f t="shared" ref="BI330" si="444">RIGHT(C330,3)</f>
        <v/>
      </c>
      <c r="BJ330" s="76" t="str">
        <f t="shared" ref="BJ330" si="445">IF(C330="","",RIGHT("00"&amp;BI330,3))</f>
        <v/>
      </c>
      <c r="BK330" s="76" t="str">
        <f t="shared" ref="BK330" si="446">CONCATENATE(BH330,BJ330)</f>
        <v/>
      </c>
    </row>
    <row r="331" spans="2:63" ht="18.75" customHeight="1">
      <c r="B331" s="125"/>
      <c r="C331" s="165"/>
      <c r="D331" s="170"/>
      <c r="E331" s="175"/>
      <c r="F331" s="171"/>
      <c r="G331" s="213"/>
      <c r="H331" s="214"/>
      <c r="I331" s="215"/>
      <c r="J331" s="170"/>
      <c r="K331" s="171"/>
      <c r="L331" s="170"/>
      <c r="M331" s="175"/>
      <c r="N331" s="171"/>
      <c r="O331" s="48" t="s">
        <v>154</v>
      </c>
      <c r="P331" s="27"/>
      <c r="Q331" s="45"/>
      <c r="R331" s="48" t="str">
        <f t="shared" si="370"/>
        <v/>
      </c>
      <c r="S331" s="45"/>
      <c r="T331" s="48" t="str">
        <f t="shared" si="371"/>
        <v/>
      </c>
      <c r="U331" s="73"/>
      <c r="V331" s="306"/>
      <c r="W331" s="306"/>
      <c r="AD331" s="76" t="str">
        <f>IF($P331="","0",VLOOKUP($P331,登録データ!$U$4:$V$19,2,FALSE))</f>
        <v>0</v>
      </c>
      <c r="AE331" s="76" t="str">
        <f t="shared" si="372"/>
        <v>00</v>
      </c>
      <c r="AF331" s="76" t="str">
        <f t="shared" si="373"/>
        <v/>
      </c>
      <c r="AG331" s="76" t="str">
        <f t="shared" si="368"/>
        <v>000000</v>
      </c>
      <c r="AH331" s="76" t="str">
        <f t="shared" si="369"/>
        <v/>
      </c>
      <c r="AI331" s="76" t="str">
        <f t="shared" si="374"/>
        <v/>
      </c>
      <c r="AJ331" s="320"/>
      <c r="AK331" s="320"/>
      <c r="BH331" s="76"/>
      <c r="BI331" s="76"/>
      <c r="BJ331" s="76"/>
      <c r="BK331" s="76"/>
    </row>
    <row r="332" spans="2:63" ht="19.5" customHeight="1" thickBot="1">
      <c r="B332" s="210"/>
      <c r="C332" s="166"/>
      <c r="D332" s="172"/>
      <c r="E332" s="176"/>
      <c r="F332" s="173"/>
      <c r="G332" s="216"/>
      <c r="H332" s="217"/>
      <c r="I332" s="218"/>
      <c r="J332" s="172"/>
      <c r="K332" s="173"/>
      <c r="L332" s="172"/>
      <c r="M332" s="176"/>
      <c r="N332" s="173"/>
      <c r="O332" s="9" t="s">
        <v>188</v>
      </c>
      <c r="P332" s="114"/>
      <c r="Q332" s="30"/>
      <c r="R332" s="9" t="str">
        <f t="shared" si="370"/>
        <v/>
      </c>
      <c r="S332" s="30"/>
      <c r="T332" s="9" t="str">
        <f t="shared" si="371"/>
        <v/>
      </c>
      <c r="U332" s="82"/>
      <c r="V332" s="306"/>
      <c r="W332" s="306"/>
      <c r="AD332" s="76" t="str">
        <f>IF($P332="","0",VLOOKUP($P332,登録データ!$U$4:$V$19,2,FALSE))</f>
        <v>0</v>
      </c>
      <c r="AE332" s="76" t="str">
        <f t="shared" si="372"/>
        <v>00</v>
      </c>
      <c r="AF332" s="76" t="str">
        <f t="shared" si="373"/>
        <v/>
      </c>
      <c r="AG332" s="76" t="str">
        <f t="shared" si="368"/>
        <v>000000</v>
      </c>
      <c r="AH332" s="76" t="str">
        <f t="shared" si="369"/>
        <v/>
      </c>
      <c r="AI332" s="76" t="str">
        <f t="shared" si="374"/>
        <v/>
      </c>
      <c r="AJ332" s="320"/>
      <c r="AK332" s="320"/>
      <c r="BH332" s="76"/>
      <c r="BI332" s="76"/>
      <c r="BJ332" s="76"/>
      <c r="BK332" s="76"/>
    </row>
    <row r="333" spans="2:63" ht="19.5" customHeight="1" thickTop="1">
      <c r="B333" s="125">
        <v>105</v>
      </c>
      <c r="C333" s="164"/>
      <c r="D333" s="168"/>
      <c r="E333" s="174"/>
      <c r="F333" s="169"/>
      <c r="G333" s="168"/>
      <c r="H333" s="174"/>
      <c r="I333" s="169"/>
      <c r="J333" s="168"/>
      <c r="K333" s="169"/>
      <c r="L333" s="168"/>
      <c r="M333" s="174"/>
      <c r="N333" s="169"/>
      <c r="O333" s="48" t="s">
        <v>153</v>
      </c>
      <c r="P333" s="113"/>
      <c r="Q333" s="32"/>
      <c r="R333" s="17" t="str">
        <f t="shared" si="370"/>
        <v/>
      </c>
      <c r="S333" s="32"/>
      <c r="T333" s="17" t="str">
        <f t="shared" si="371"/>
        <v/>
      </c>
      <c r="U333" s="102"/>
      <c r="V333" s="305"/>
      <c r="W333" s="305"/>
      <c r="AD333" s="76" t="str">
        <f>IF($P333="","0",VLOOKUP($P333,登録データ!$U$4:$V$19,2,FALSE))</f>
        <v>0</v>
      </c>
      <c r="AE333" s="76" t="str">
        <f t="shared" si="372"/>
        <v>00</v>
      </c>
      <c r="AF333" s="76" t="str">
        <f t="shared" si="373"/>
        <v/>
      </c>
      <c r="AG333" s="76" t="str">
        <f t="shared" si="368"/>
        <v>000000</v>
      </c>
      <c r="AH333" s="76" t="str">
        <f t="shared" si="369"/>
        <v/>
      </c>
      <c r="AI333" s="76" t="str">
        <f t="shared" si="374"/>
        <v/>
      </c>
      <c r="AJ333" s="320" t="str">
        <f>IF($C333="","",IF($C333="@",0,IF(COUNTIF($C$21:$C$620,$C333)=1,0,1)))</f>
        <v/>
      </c>
      <c r="AK333" s="320" t="str">
        <f>IF($L333="","",IF(OR($L333="東京都",$L333="北海道",$L333="大阪府",$L333="京都府",RIGHT($L333,1)="県"),0,1))</f>
        <v/>
      </c>
      <c r="AO333" s="76" t="str">
        <f>IF(AP333="","",RANK(AP333,$AP$21:$AP$600,1))</f>
        <v/>
      </c>
      <c r="AP333" s="76" t="str">
        <f>IF(V333="","",C333)</f>
        <v/>
      </c>
      <c r="AQ333" s="1" t="str">
        <f>IF(AR333="","",RANK(AR333,$AR$21:$AR$600,1))</f>
        <v/>
      </c>
      <c r="AR333" s="76" t="str">
        <f>IF(W333="","",C333)</f>
        <v/>
      </c>
      <c r="BH333" s="76" t="str">
        <f t="shared" ref="BH333" si="447">IF(C333="","",G335)</f>
        <v/>
      </c>
      <c r="BI333" s="76" t="str">
        <f t="shared" ref="BI333" si="448">RIGHT(C333,3)</f>
        <v/>
      </c>
      <c r="BJ333" s="76" t="str">
        <f t="shared" ref="BJ333" si="449">IF(C333="","",RIGHT("00"&amp;BI333,3))</f>
        <v/>
      </c>
      <c r="BK333" s="76" t="str">
        <f t="shared" ref="BK333" si="450">CONCATENATE(BH333,BJ333)</f>
        <v/>
      </c>
    </row>
    <row r="334" spans="2:63" ht="18.75" customHeight="1">
      <c r="B334" s="125"/>
      <c r="C334" s="165"/>
      <c r="D334" s="170"/>
      <c r="E334" s="175"/>
      <c r="F334" s="171"/>
      <c r="G334" s="213"/>
      <c r="H334" s="214"/>
      <c r="I334" s="215"/>
      <c r="J334" s="170"/>
      <c r="K334" s="171"/>
      <c r="L334" s="170"/>
      <c r="M334" s="175"/>
      <c r="N334" s="171"/>
      <c r="O334" s="48" t="s">
        <v>154</v>
      </c>
      <c r="P334" s="27"/>
      <c r="Q334" s="45"/>
      <c r="R334" s="48" t="str">
        <f t="shared" si="370"/>
        <v/>
      </c>
      <c r="S334" s="45"/>
      <c r="T334" s="48" t="str">
        <f t="shared" si="371"/>
        <v/>
      </c>
      <c r="U334" s="73"/>
      <c r="V334" s="306"/>
      <c r="W334" s="306"/>
      <c r="AD334" s="76" t="str">
        <f>IF($P334="","0",VLOOKUP($P334,登録データ!$U$4:$V$19,2,FALSE))</f>
        <v>0</v>
      </c>
      <c r="AE334" s="76" t="str">
        <f t="shared" si="372"/>
        <v>00</v>
      </c>
      <c r="AF334" s="76" t="str">
        <f t="shared" si="373"/>
        <v/>
      </c>
      <c r="AG334" s="76" t="str">
        <f t="shared" si="368"/>
        <v>000000</v>
      </c>
      <c r="AH334" s="76" t="str">
        <f t="shared" si="369"/>
        <v/>
      </c>
      <c r="AI334" s="76" t="str">
        <f t="shared" si="374"/>
        <v/>
      </c>
      <c r="AJ334" s="320"/>
      <c r="AK334" s="320"/>
      <c r="BH334" s="76"/>
      <c r="BI334" s="76"/>
      <c r="BJ334" s="76"/>
      <c r="BK334" s="76"/>
    </row>
    <row r="335" spans="2:63" ht="19.5" customHeight="1" thickBot="1">
      <c r="B335" s="210"/>
      <c r="C335" s="166"/>
      <c r="D335" s="172"/>
      <c r="E335" s="176"/>
      <c r="F335" s="173"/>
      <c r="G335" s="216"/>
      <c r="H335" s="217"/>
      <c r="I335" s="218"/>
      <c r="J335" s="172"/>
      <c r="K335" s="173"/>
      <c r="L335" s="172"/>
      <c r="M335" s="176"/>
      <c r="N335" s="173"/>
      <c r="O335" s="9" t="s">
        <v>188</v>
      </c>
      <c r="P335" s="114"/>
      <c r="Q335" s="30"/>
      <c r="R335" s="9" t="str">
        <f t="shared" si="370"/>
        <v/>
      </c>
      <c r="S335" s="30"/>
      <c r="T335" s="9" t="str">
        <f t="shared" si="371"/>
        <v/>
      </c>
      <c r="U335" s="82"/>
      <c r="V335" s="306"/>
      <c r="W335" s="306"/>
      <c r="AD335" s="76" t="str">
        <f>IF($P335="","0",VLOOKUP($P335,登録データ!$U$4:$V$19,2,FALSE))</f>
        <v>0</v>
      </c>
      <c r="AE335" s="76" t="str">
        <f t="shared" si="372"/>
        <v>00</v>
      </c>
      <c r="AF335" s="76" t="str">
        <f t="shared" si="373"/>
        <v/>
      </c>
      <c r="AG335" s="76" t="str">
        <f t="shared" si="368"/>
        <v>000000</v>
      </c>
      <c r="AH335" s="76" t="str">
        <f t="shared" si="369"/>
        <v/>
      </c>
      <c r="AI335" s="76" t="str">
        <f t="shared" si="374"/>
        <v/>
      </c>
      <c r="AJ335" s="320"/>
      <c r="AK335" s="320"/>
      <c r="BH335" s="76"/>
      <c r="BI335" s="76"/>
      <c r="BJ335" s="76"/>
      <c r="BK335" s="76"/>
    </row>
    <row r="336" spans="2:63" ht="19.5" customHeight="1" thickTop="1">
      <c r="B336" s="125">
        <v>106</v>
      </c>
      <c r="C336" s="164"/>
      <c r="D336" s="168"/>
      <c r="E336" s="174"/>
      <c r="F336" s="169"/>
      <c r="G336" s="168"/>
      <c r="H336" s="174"/>
      <c r="I336" s="169"/>
      <c r="J336" s="168"/>
      <c r="K336" s="169"/>
      <c r="L336" s="168"/>
      <c r="M336" s="174"/>
      <c r="N336" s="169"/>
      <c r="O336" s="48" t="s">
        <v>153</v>
      </c>
      <c r="P336" s="113"/>
      <c r="Q336" s="32"/>
      <c r="R336" s="17" t="str">
        <f t="shared" si="370"/>
        <v/>
      </c>
      <c r="S336" s="32"/>
      <c r="T336" s="17" t="str">
        <f t="shared" si="371"/>
        <v/>
      </c>
      <c r="U336" s="102"/>
      <c r="V336" s="305"/>
      <c r="W336" s="305"/>
      <c r="AD336" s="76" t="str">
        <f>IF($P336="","0",VLOOKUP($P336,登録データ!$U$4:$V$19,2,FALSE))</f>
        <v>0</v>
      </c>
      <c r="AE336" s="76" t="str">
        <f t="shared" si="372"/>
        <v>00</v>
      </c>
      <c r="AF336" s="76" t="str">
        <f t="shared" si="373"/>
        <v/>
      </c>
      <c r="AG336" s="76" t="str">
        <f t="shared" si="368"/>
        <v>000000</v>
      </c>
      <c r="AH336" s="76" t="str">
        <f t="shared" si="369"/>
        <v/>
      </c>
      <c r="AI336" s="76" t="str">
        <f t="shared" si="374"/>
        <v/>
      </c>
      <c r="AJ336" s="320" t="str">
        <f>IF($C336="","",IF($C336="@",0,IF(COUNTIF($C$21:$C$620,$C336)=1,0,1)))</f>
        <v/>
      </c>
      <c r="AK336" s="320" t="str">
        <f>IF($L336="","",IF(OR($L336="東京都",$L336="北海道",$L336="大阪府",$L336="京都府",RIGHT($L336,1)="県"),0,1))</f>
        <v/>
      </c>
      <c r="AO336" s="76" t="str">
        <f>IF(AP336="","",RANK(AP336,$AP$21:$AP$600,1))</f>
        <v/>
      </c>
      <c r="AP336" s="76" t="str">
        <f>IF(V336="","",C336)</f>
        <v/>
      </c>
      <c r="AQ336" s="1" t="str">
        <f>IF(AR336="","",RANK(AR336,$AR$21:$AR$600,1))</f>
        <v/>
      </c>
      <c r="AR336" s="76" t="str">
        <f>IF(W336="","",C336)</f>
        <v/>
      </c>
      <c r="BH336" s="76" t="str">
        <f t="shared" ref="BH336" si="451">IF(C336="","",G338)</f>
        <v/>
      </c>
      <c r="BI336" s="76" t="str">
        <f t="shared" ref="BI336" si="452">RIGHT(C336,3)</f>
        <v/>
      </c>
      <c r="BJ336" s="76" t="str">
        <f t="shared" ref="BJ336" si="453">IF(C336="","",RIGHT("00"&amp;BI336,3))</f>
        <v/>
      </c>
      <c r="BK336" s="76" t="str">
        <f t="shared" ref="BK336" si="454">CONCATENATE(BH336,BJ336)</f>
        <v/>
      </c>
    </row>
    <row r="337" spans="2:63" ht="18.75" customHeight="1">
      <c r="B337" s="125"/>
      <c r="C337" s="165"/>
      <c r="D337" s="170"/>
      <c r="E337" s="175"/>
      <c r="F337" s="171"/>
      <c r="G337" s="213"/>
      <c r="H337" s="214"/>
      <c r="I337" s="215"/>
      <c r="J337" s="170"/>
      <c r="K337" s="171"/>
      <c r="L337" s="170"/>
      <c r="M337" s="175"/>
      <c r="N337" s="171"/>
      <c r="O337" s="48" t="s">
        <v>154</v>
      </c>
      <c r="P337" s="27"/>
      <c r="Q337" s="45"/>
      <c r="R337" s="48" t="str">
        <f t="shared" si="370"/>
        <v/>
      </c>
      <c r="S337" s="45"/>
      <c r="T337" s="48" t="str">
        <f t="shared" si="371"/>
        <v/>
      </c>
      <c r="U337" s="73"/>
      <c r="V337" s="306"/>
      <c r="W337" s="306"/>
      <c r="AD337" s="76" t="str">
        <f>IF($P337="","0",VLOOKUP($P337,登録データ!$U$4:$V$19,2,FALSE))</f>
        <v>0</v>
      </c>
      <c r="AE337" s="76" t="str">
        <f t="shared" si="372"/>
        <v>00</v>
      </c>
      <c r="AF337" s="76" t="str">
        <f t="shared" si="373"/>
        <v/>
      </c>
      <c r="AG337" s="76" t="str">
        <f t="shared" si="368"/>
        <v>000000</v>
      </c>
      <c r="AH337" s="76" t="str">
        <f t="shared" si="369"/>
        <v/>
      </c>
      <c r="AI337" s="76" t="str">
        <f t="shared" si="374"/>
        <v/>
      </c>
      <c r="AJ337" s="320"/>
      <c r="AK337" s="320"/>
      <c r="BH337" s="76"/>
      <c r="BI337" s="76"/>
      <c r="BJ337" s="76"/>
      <c r="BK337" s="76"/>
    </row>
    <row r="338" spans="2:63" ht="19.5" customHeight="1" thickBot="1">
      <c r="B338" s="210"/>
      <c r="C338" s="166"/>
      <c r="D338" s="172"/>
      <c r="E338" s="176"/>
      <c r="F338" s="173"/>
      <c r="G338" s="216"/>
      <c r="H338" s="217"/>
      <c r="I338" s="218"/>
      <c r="J338" s="172"/>
      <c r="K338" s="173"/>
      <c r="L338" s="172"/>
      <c r="M338" s="176"/>
      <c r="N338" s="173"/>
      <c r="O338" s="9" t="s">
        <v>188</v>
      </c>
      <c r="P338" s="114"/>
      <c r="Q338" s="30"/>
      <c r="R338" s="9" t="str">
        <f t="shared" si="370"/>
        <v/>
      </c>
      <c r="S338" s="30"/>
      <c r="T338" s="9" t="str">
        <f t="shared" si="371"/>
        <v/>
      </c>
      <c r="U338" s="82"/>
      <c r="V338" s="306"/>
      <c r="W338" s="306"/>
      <c r="AD338" s="76" t="str">
        <f>IF($P338="","0",VLOOKUP($P338,登録データ!$U$4:$V$19,2,FALSE))</f>
        <v>0</v>
      </c>
      <c r="AE338" s="76" t="str">
        <f t="shared" si="372"/>
        <v>00</v>
      </c>
      <c r="AF338" s="76" t="str">
        <f t="shared" si="373"/>
        <v/>
      </c>
      <c r="AG338" s="76" t="str">
        <f t="shared" si="368"/>
        <v>000000</v>
      </c>
      <c r="AH338" s="76" t="str">
        <f t="shared" si="369"/>
        <v/>
      </c>
      <c r="AI338" s="76" t="str">
        <f t="shared" si="374"/>
        <v/>
      </c>
      <c r="AJ338" s="320"/>
      <c r="AK338" s="320"/>
      <c r="BH338" s="76"/>
      <c r="BI338" s="76"/>
      <c r="BJ338" s="76"/>
      <c r="BK338" s="76"/>
    </row>
    <row r="339" spans="2:63" ht="19.5" customHeight="1" thickTop="1">
      <c r="B339" s="125">
        <v>107</v>
      </c>
      <c r="C339" s="164"/>
      <c r="D339" s="168"/>
      <c r="E339" s="174"/>
      <c r="F339" s="169"/>
      <c r="G339" s="168"/>
      <c r="H339" s="174"/>
      <c r="I339" s="169"/>
      <c r="J339" s="168"/>
      <c r="K339" s="169"/>
      <c r="L339" s="168"/>
      <c r="M339" s="174"/>
      <c r="N339" s="169"/>
      <c r="O339" s="48" t="s">
        <v>153</v>
      </c>
      <c r="P339" s="113"/>
      <c r="Q339" s="32"/>
      <c r="R339" s="17" t="str">
        <f t="shared" si="370"/>
        <v/>
      </c>
      <c r="S339" s="32"/>
      <c r="T339" s="17" t="str">
        <f t="shared" si="371"/>
        <v/>
      </c>
      <c r="U339" s="102"/>
      <c r="V339" s="305"/>
      <c r="W339" s="305"/>
      <c r="AD339" s="76" t="str">
        <f>IF($P339="","0",VLOOKUP($P339,登録データ!$U$4:$V$19,2,FALSE))</f>
        <v>0</v>
      </c>
      <c r="AE339" s="76" t="str">
        <f t="shared" si="372"/>
        <v>00</v>
      </c>
      <c r="AF339" s="76" t="str">
        <f t="shared" si="373"/>
        <v/>
      </c>
      <c r="AG339" s="76" t="str">
        <f t="shared" si="368"/>
        <v>000000</v>
      </c>
      <c r="AH339" s="76" t="str">
        <f t="shared" si="369"/>
        <v/>
      </c>
      <c r="AI339" s="76" t="str">
        <f t="shared" si="374"/>
        <v/>
      </c>
      <c r="AJ339" s="320" t="str">
        <f>IF($C339="","",IF($C339="@",0,IF(COUNTIF($C$21:$C$620,$C339)=1,0,1)))</f>
        <v/>
      </c>
      <c r="AK339" s="320" t="str">
        <f>IF($L339="","",IF(OR($L339="東京都",$L339="北海道",$L339="大阪府",$L339="京都府",RIGHT($L339,1)="県"),0,1))</f>
        <v/>
      </c>
      <c r="AO339" s="76" t="str">
        <f>IF(AP339="","",RANK(AP339,$AP$21:$AP$600,1))</f>
        <v/>
      </c>
      <c r="AP339" s="76" t="str">
        <f>IF(V339="","",C339)</f>
        <v/>
      </c>
      <c r="AQ339" s="1" t="str">
        <f>IF(AR339="","",RANK(AR339,$AR$21:$AR$600,1))</f>
        <v/>
      </c>
      <c r="AR339" s="76" t="str">
        <f>IF(W339="","",C339)</f>
        <v/>
      </c>
      <c r="BH339" s="76" t="str">
        <f t="shared" ref="BH339" si="455">IF(C339="","",G341)</f>
        <v/>
      </c>
      <c r="BI339" s="76" t="str">
        <f t="shared" ref="BI339" si="456">RIGHT(C339,3)</f>
        <v/>
      </c>
      <c r="BJ339" s="76" t="str">
        <f t="shared" ref="BJ339" si="457">IF(C339="","",RIGHT("00"&amp;BI339,3))</f>
        <v/>
      </c>
      <c r="BK339" s="76" t="str">
        <f t="shared" ref="BK339" si="458">CONCATENATE(BH339,BJ339)</f>
        <v/>
      </c>
    </row>
    <row r="340" spans="2:63" ht="18.75" customHeight="1">
      <c r="B340" s="125"/>
      <c r="C340" s="165"/>
      <c r="D340" s="170"/>
      <c r="E340" s="175"/>
      <c r="F340" s="171"/>
      <c r="G340" s="213"/>
      <c r="H340" s="214"/>
      <c r="I340" s="215"/>
      <c r="J340" s="170"/>
      <c r="K340" s="171"/>
      <c r="L340" s="170"/>
      <c r="M340" s="175"/>
      <c r="N340" s="171"/>
      <c r="O340" s="48" t="s">
        <v>154</v>
      </c>
      <c r="P340" s="27"/>
      <c r="Q340" s="45"/>
      <c r="R340" s="48" t="str">
        <f t="shared" si="370"/>
        <v/>
      </c>
      <c r="S340" s="45"/>
      <c r="T340" s="48" t="str">
        <f t="shared" si="371"/>
        <v/>
      </c>
      <c r="U340" s="73"/>
      <c r="V340" s="306"/>
      <c r="W340" s="306"/>
      <c r="AD340" s="76" t="str">
        <f>IF($P340="","0",VLOOKUP($P340,登録データ!$U$4:$V$19,2,FALSE))</f>
        <v>0</v>
      </c>
      <c r="AE340" s="76" t="str">
        <f t="shared" si="372"/>
        <v>00</v>
      </c>
      <c r="AF340" s="76" t="str">
        <f t="shared" si="373"/>
        <v/>
      </c>
      <c r="AG340" s="76" t="str">
        <f t="shared" si="368"/>
        <v>000000</v>
      </c>
      <c r="AH340" s="76" t="str">
        <f t="shared" si="369"/>
        <v/>
      </c>
      <c r="AI340" s="76" t="str">
        <f t="shared" si="374"/>
        <v/>
      </c>
      <c r="AJ340" s="320"/>
      <c r="AK340" s="320"/>
      <c r="BH340" s="76"/>
      <c r="BI340" s="76"/>
      <c r="BJ340" s="76"/>
      <c r="BK340" s="76"/>
    </row>
    <row r="341" spans="2:63" ht="19.5" customHeight="1" thickBot="1">
      <c r="B341" s="210"/>
      <c r="C341" s="166"/>
      <c r="D341" s="172"/>
      <c r="E341" s="176"/>
      <c r="F341" s="173"/>
      <c r="G341" s="216"/>
      <c r="H341" s="217"/>
      <c r="I341" s="218"/>
      <c r="J341" s="172"/>
      <c r="K341" s="173"/>
      <c r="L341" s="172"/>
      <c r="M341" s="176"/>
      <c r="N341" s="173"/>
      <c r="O341" s="9" t="s">
        <v>188</v>
      </c>
      <c r="P341" s="114"/>
      <c r="Q341" s="30"/>
      <c r="R341" s="9" t="str">
        <f t="shared" si="370"/>
        <v/>
      </c>
      <c r="S341" s="30"/>
      <c r="T341" s="9" t="str">
        <f t="shared" si="371"/>
        <v/>
      </c>
      <c r="U341" s="82"/>
      <c r="V341" s="306"/>
      <c r="W341" s="306"/>
      <c r="AD341" s="76" t="str">
        <f>IF($P341="","0",VLOOKUP($P341,登録データ!$U$4:$V$19,2,FALSE))</f>
        <v>0</v>
      </c>
      <c r="AE341" s="76" t="str">
        <f t="shared" si="372"/>
        <v>00</v>
      </c>
      <c r="AF341" s="76" t="str">
        <f t="shared" si="373"/>
        <v/>
      </c>
      <c r="AG341" s="76" t="str">
        <f t="shared" ref="AG341:AG404" si="459">IF($AF341=2,IF($S341="","0000",CONCATENATE(RIGHT($S341+100,2),$AE341)),IF($S341="","000000",CONCATENATE(RIGHT($Q341+100,2),RIGHT($S341+100,2),$AE341)))</f>
        <v>000000</v>
      </c>
      <c r="AH341" s="76" t="str">
        <f t="shared" ref="AH341:AH404" si="460">IF($P341="","",CONCATENATE($AD341," ",IF($AF341=1,RIGHT($AG341+10000000,7),RIGHT($AG341+100000,5))))</f>
        <v/>
      </c>
      <c r="AI341" s="76" t="str">
        <f t="shared" si="374"/>
        <v/>
      </c>
      <c r="AJ341" s="320"/>
      <c r="AK341" s="320"/>
      <c r="BH341" s="76"/>
      <c r="BI341" s="76"/>
      <c r="BJ341" s="76"/>
      <c r="BK341" s="76"/>
    </row>
    <row r="342" spans="2:63" ht="19.5" customHeight="1" thickTop="1">
      <c r="B342" s="125">
        <v>108</v>
      </c>
      <c r="C342" s="164"/>
      <c r="D342" s="168"/>
      <c r="E342" s="174"/>
      <c r="F342" s="169"/>
      <c r="G342" s="168"/>
      <c r="H342" s="174"/>
      <c r="I342" s="169"/>
      <c r="J342" s="168"/>
      <c r="K342" s="169"/>
      <c r="L342" s="168"/>
      <c r="M342" s="174"/>
      <c r="N342" s="169"/>
      <c r="O342" s="48" t="s">
        <v>153</v>
      </c>
      <c r="P342" s="113"/>
      <c r="Q342" s="32"/>
      <c r="R342" s="17" t="str">
        <f t="shared" ref="R342:R405" si="461">IF($P342="","",IF(OR(RIGHT($P342,1)="m",RIGHT($P342,1)="H"),"分",""))</f>
        <v/>
      </c>
      <c r="S342" s="32"/>
      <c r="T342" s="17" t="str">
        <f t="shared" ref="T342:T405" si="462">IF($P342="","",IF(OR(RIGHT($P342,1)="m",RIGHT($P342,1)="H"),"秒","m"))</f>
        <v/>
      </c>
      <c r="U342" s="102"/>
      <c r="V342" s="305"/>
      <c r="W342" s="305"/>
      <c r="AD342" s="76" t="str">
        <f>IF($P342="","0",VLOOKUP($P342,登録データ!$U$4:$V$19,2,FALSE))</f>
        <v>0</v>
      </c>
      <c r="AE342" s="76" t="str">
        <f t="shared" ref="AE342:AE405" si="463">IF($U342="","00",IF(LEN($U342)=1,$U342*10,$U342))</f>
        <v>00</v>
      </c>
      <c r="AF342" s="76" t="str">
        <f t="shared" ref="AF342:AF405" si="464">IF($P342="","",IF(OR(RIGHT($P342,1)="m",RIGHT($P342,1)="H"),1,2))</f>
        <v/>
      </c>
      <c r="AG342" s="76" t="str">
        <f t="shared" si="459"/>
        <v>000000</v>
      </c>
      <c r="AH342" s="76" t="str">
        <f t="shared" si="460"/>
        <v/>
      </c>
      <c r="AI342" s="76" t="str">
        <f t="shared" ref="AI342:AI405" si="465">IF($S342="","",IF(OR(VALUE($S342)&lt;60,$T342="m"),0,1))</f>
        <v/>
      </c>
      <c r="AJ342" s="320" t="str">
        <f>IF($C342="","",IF($C342="@",0,IF(COUNTIF($C$21:$C$620,$C342)=1,0,1)))</f>
        <v/>
      </c>
      <c r="AK342" s="320" t="str">
        <f>IF($L342="","",IF(OR($L342="東京都",$L342="北海道",$L342="大阪府",$L342="京都府",RIGHT($L342,1)="県"),0,1))</f>
        <v/>
      </c>
      <c r="AO342" s="76" t="str">
        <f>IF(AP342="","",RANK(AP342,$AP$21:$AP$600,1))</f>
        <v/>
      </c>
      <c r="AP342" s="76" t="str">
        <f>IF(V342="","",C342)</f>
        <v/>
      </c>
      <c r="AQ342" s="1" t="str">
        <f>IF(AR342="","",RANK(AR342,$AR$21:$AR$600,1))</f>
        <v/>
      </c>
      <c r="AR342" s="76" t="str">
        <f>IF(W342="","",C342)</f>
        <v/>
      </c>
      <c r="BH342" s="76" t="str">
        <f t="shared" ref="BH342" si="466">IF(C342="","",G344)</f>
        <v/>
      </c>
      <c r="BI342" s="76" t="str">
        <f t="shared" ref="BI342" si="467">RIGHT(C342,3)</f>
        <v/>
      </c>
      <c r="BJ342" s="76" t="str">
        <f t="shared" ref="BJ342" si="468">IF(C342="","",RIGHT("00"&amp;BI342,3))</f>
        <v/>
      </c>
      <c r="BK342" s="76" t="str">
        <f t="shared" ref="BK342" si="469">CONCATENATE(BH342,BJ342)</f>
        <v/>
      </c>
    </row>
    <row r="343" spans="2:63" ht="18.75" customHeight="1">
      <c r="B343" s="125"/>
      <c r="C343" s="165"/>
      <c r="D343" s="170"/>
      <c r="E343" s="175"/>
      <c r="F343" s="171"/>
      <c r="G343" s="213"/>
      <c r="H343" s="214"/>
      <c r="I343" s="215"/>
      <c r="J343" s="170"/>
      <c r="K343" s="171"/>
      <c r="L343" s="170"/>
      <c r="M343" s="175"/>
      <c r="N343" s="171"/>
      <c r="O343" s="48" t="s">
        <v>154</v>
      </c>
      <c r="P343" s="27"/>
      <c r="Q343" s="45"/>
      <c r="R343" s="48" t="str">
        <f t="shared" si="461"/>
        <v/>
      </c>
      <c r="S343" s="45"/>
      <c r="T343" s="48" t="str">
        <f t="shared" si="462"/>
        <v/>
      </c>
      <c r="U343" s="73"/>
      <c r="V343" s="306"/>
      <c r="W343" s="306"/>
      <c r="AD343" s="76" t="str">
        <f>IF($P343="","0",VLOOKUP($P343,登録データ!$U$4:$V$19,2,FALSE))</f>
        <v>0</v>
      </c>
      <c r="AE343" s="76" t="str">
        <f t="shared" si="463"/>
        <v>00</v>
      </c>
      <c r="AF343" s="76" t="str">
        <f t="shared" si="464"/>
        <v/>
      </c>
      <c r="AG343" s="76" t="str">
        <f t="shared" si="459"/>
        <v>000000</v>
      </c>
      <c r="AH343" s="76" t="str">
        <f t="shared" si="460"/>
        <v/>
      </c>
      <c r="AI343" s="76" t="str">
        <f t="shared" si="465"/>
        <v/>
      </c>
      <c r="AJ343" s="320"/>
      <c r="AK343" s="320"/>
      <c r="BH343" s="76"/>
      <c r="BI343" s="76"/>
      <c r="BJ343" s="76"/>
      <c r="BK343" s="76"/>
    </row>
    <row r="344" spans="2:63" ht="19.5" customHeight="1" thickBot="1">
      <c r="B344" s="210"/>
      <c r="C344" s="166"/>
      <c r="D344" s="172"/>
      <c r="E344" s="176"/>
      <c r="F344" s="173"/>
      <c r="G344" s="216"/>
      <c r="H344" s="217"/>
      <c r="I344" s="218"/>
      <c r="J344" s="172"/>
      <c r="K344" s="173"/>
      <c r="L344" s="172"/>
      <c r="M344" s="176"/>
      <c r="N344" s="173"/>
      <c r="O344" s="9" t="s">
        <v>188</v>
      </c>
      <c r="P344" s="114"/>
      <c r="Q344" s="30"/>
      <c r="R344" s="9" t="str">
        <f t="shared" si="461"/>
        <v/>
      </c>
      <c r="S344" s="30"/>
      <c r="T344" s="9" t="str">
        <f t="shared" si="462"/>
        <v/>
      </c>
      <c r="U344" s="82"/>
      <c r="V344" s="306"/>
      <c r="W344" s="306"/>
      <c r="AD344" s="76" t="str">
        <f>IF($P344="","0",VLOOKUP($P344,登録データ!$U$4:$V$19,2,FALSE))</f>
        <v>0</v>
      </c>
      <c r="AE344" s="76" t="str">
        <f t="shared" si="463"/>
        <v>00</v>
      </c>
      <c r="AF344" s="76" t="str">
        <f t="shared" si="464"/>
        <v/>
      </c>
      <c r="AG344" s="76" t="str">
        <f t="shared" si="459"/>
        <v>000000</v>
      </c>
      <c r="AH344" s="76" t="str">
        <f t="shared" si="460"/>
        <v/>
      </c>
      <c r="AI344" s="76" t="str">
        <f t="shared" si="465"/>
        <v/>
      </c>
      <c r="AJ344" s="320"/>
      <c r="AK344" s="320"/>
      <c r="BH344" s="76"/>
      <c r="BI344" s="76"/>
      <c r="BJ344" s="76"/>
      <c r="BK344" s="76"/>
    </row>
    <row r="345" spans="2:63" ht="19.5" customHeight="1" thickTop="1">
      <c r="B345" s="125">
        <v>109</v>
      </c>
      <c r="C345" s="164"/>
      <c r="D345" s="168"/>
      <c r="E345" s="174"/>
      <c r="F345" s="169"/>
      <c r="G345" s="168"/>
      <c r="H345" s="174"/>
      <c r="I345" s="169"/>
      <c r="J345" s="168"/>
      <c r="K345" s="169"/>
      <c r="L345" s="168"/>
      <c r="M345" s="174"/>
      <c r="N345" s="169"/>
      <c r="O345" s="48" t="s">
        <v>153</v>
      </c>
      <c r="P345" s="113"/>
      <c r="Q345" s="32"/>
      <c r="R345" s="17" t="str">
        <f t="shared" si="461"/>
        <v/>
      </c>
      <c r="S345" s="32"/>
      <c r="T345" s="17" t="str">
        <f t="shared" si="462"/>
        <v/>
      </c>
      <c r="U345" s="102"/>
      <c r="V345" s="305"/>
      <c r="W345" s="305"/>
      <c r="AD345" s="76" t="str">
        <f>IF($P345="","0",VLOOKUP($P345,登録データ!$U$4:$V$19,2,FALSE))</f>
        <v>0</v>
      </c>
      <c r="AE345" s="76" t="str">
        <f t="shared" si="463"/>
        <v>00</v>
      </c>
      <c r="AF345" s="76" t="str">
        <f t="shared" si="464"/>
        <v/>
      </c>
      <c r="AG345" s="76" t="str">
        <f t="shared" si="459"/>
        <v>000000</v>
      </c>
      <c r="AH345" s="76" t="str">
        <f t="shared" si="460"/>
        <v/>
      </c>
      <c r="AI345" s="76" t="str">
        <f t="shared" si="465"/>
        <v/>
      </c>
      <c r="AJ345" s="320" t="str">
        <f>IF($C345="","",IF($C345="@",0,IF(COUNTIF($C$21:$C$620,$C345)=1,0,1)))</f>
        <v/>
      </c>
      <c r="AK345" s="320" t="str">
        <f>IF($L345="","",IF(OR($L345="東京都",$L345="北海道",$L345="大阪府",$L345="京都府",RIGHT($L345,1)="県"),0,1))</f>
        <v/>
      </c>
      <c r="AO345" s="76" t="str">
        <f>IF(AP345="","",RANK(AP345,$AP$21:$AP$600,1))</f>
        <v/>
      </c>
      <c r="AP345" s="76" t="str">
        <f>IF(V345="","",C345)</f>
        <v/>
      </c>
      <c r="AQ345" s="1" t="str">
        <f>IF(AR345="","",RANK(AR345,$AR$21:$AR$600,1))</f>
        <v/>
      </c>
      <c r="AR345" s="76" t="str">
        <f>IF(W345="","",C345)</f>
        <v/>
      </c>
      <c r="BH345" s="76" t="str">
        <f t="shared" ref="BH345" si="470">IF(C345="","",G347)</f>
        <v/>
      </c>
      <c r="BI345" s="76" t="str">
        <f t="shared" ref="BI345" si="471">RIGHT(C345,3)</f>
        <v/>
      </c>
      <c r="BJ345" s="76" t="str">
        <f t="shared" ref="BJ345" si="472">IF(C345="","",RIGHT("00"&amp;BI345,3))</f>
        <v/>
      </c>
      <c r="BK345" s="76" t="str">
        <f t="shared" ref="BK345" si="473">CONCATENATE(BH345,BJ345)</f>
        <v/>
      </c>
    </row>
    <row r="346" spans="2:63" ht="18.75" customHeight="1">
      <c r="B346" s="125"/>
      <c r="C346" s="165"/>
      <c r="D346" s="170"/>
      <c r="E346" s="175"/>
      <c r="F346" s="171"/>
      <c r="G346" s="213"/>
      <c r="H346" s="214"/>
      <c r="I346" s="215"/>
      <c r="J346" s="170"/>
      <c r="K346" s="171"/>
      <c r="L346" s="170"/>
      <c r="M346" s="175"/>
      <c r="N346" s="171"/>
      <c r="O346" s="48" t="s">
        <v>154</v>
      </c>
      <c r="P346" s="27"/>
      <c r="Q346" s="45"/>
      <c r="R346" s="48" t="str">
        <f t="shared" si="461"/>
        <v/>
      </c>
      <c r="S346" s="45"/>
      <c r="T346" s="48" t="str">
        <f t="shared" si="462"/>
        <v/>
      </c>
      <c r="U346" s="73"/>
      <c r="V346" s="306"/>
      <c r="W346" s="306"/>
      <c r="AD346" s="76" t="str">
        <f>IF($P346="","0",VLOOKUP($P346,登録データ!$U$4:$V$19,2,FALSE))</f>
        <v>0</v>
      </c>
      <c r="AE346" s="76" t="str">
        <f t="shared" si="463"/>
        <v>00</v>
      </c>
      <c r="AF346" s="76" t="str">
        <f t="shared" si="464"/>
        <v/>
      </c>
      <c r="AG346" s="76" t="str">
        <f t="shared" si="459"/>
        <v>000000</v>
      </c>
      <c r="AH346" s="76" t="str">
        <f t="shared" si="460"/>
        <v/>
      </c>
      <c r="AI346" s="76" t="str">
        <f t="shared" si="465"/>
        <v/>
      </c>
      <c r="AJ346" s="320"/>
      <c r="AK346" s="320"/>
      <c r="BH346" s="76"/>
      <c r="BI346" s="76"/>
      <c r="BJ346" s="76"/>
      <c r="BK346" s="76"/>
    </row>
    <row r="347" spans="2:63" ht="19.5" customHeight="1" thickBot="1">
      <c r="B347" s="210"/>
      <c r="C347" s="166"/>
      <c r="D347" s="172"/>
      <c r="E347" s="176"/>
      <c r="F347" s="173"/>
      <c r="G347" s="216"/>
      <c r="H347" s="217"/>
      <c r="I347" s="218"/>
      <c r="J347" s="172"/>
      <c r="K347" s="173"/>
      <c r="L347" s="172"/>
      <c r="M347" s="176"/>
      <c r="N347" s="173"/>
      <c r="O347" s="9" t="s">
        <v>188</v>
      </c>
      <c r="P347" s="114"/>
      <c r="Q347" s="30"/>
      <c r="R347" s="9" t="str">
        <f t="shared" si="461"/>
        <v/>
      </c>
      <c r="S347" s="30"/>
      <c r="T347" s="9" t="str">
        <f t="shared" si="462"/>
        <v/>
      </c>
      <c r="U347" s="82"/>
      <c r="V347" s="306"/>
      <c r="W347" s="306"/>
      <c r="AD347" s="76" t="str">
        <f>IF($P347="","0",VLOOKUP($P347,登録データ!$U$4:$V$19,2,FALSE))</f>
        <v>0</v>
      </c>
      <c r="AE347" s="76" t="str">
        <f t="shared" si="463"/>
        <v>00</v>
      </c>
      <c r="AF347" s="76" t="str">
        <f t="shared" si="464"/>
        <v/>
      </c>
      <c r="AG347" s="76" t="str">
        <f t="shared" si="459"/>
        <v>000000</v>
      </c>
      <c r="AH347" s="76" t="str">
        <f t="shared" si="460"/>
        <v/>
      </c>
      <c r="AI347" s="76" t="str">
        <f t="shared" si="465"/>
        <v/>
      </c>
      <c r="AJ347" s="320"/>
      <c r="AK347" s="320"/>
      <c r="BH347" s="76"/>
      <c r="BI347" s="76"/>
      <c r="BJ347" s="76"/>
      <c r="BK347" s="76"/>
    </row>
    <row r="348" spans="2:63" ht="19.5" customHeight="1" thickTop="1">
      <c r="B348" s="125">
        <v>110</v>
      </c>
      <c r="C348" s="164"/>
      <c r="D348" s="168"/>
      <c r="E348" s="174"/>
      <c r="F348" s="169"/>
      <c r="G348" s="168"/>
      <c r="H348" s="174"/>
      <c r="I348" s="169"/>
      <c r="J348" s="168"/>
      <c r="K348" s="169"/>
      <c r="L348" s="168"/>
      <c r="M348" s="174"/>
      <c r="N348" s="169"/>
      <c r="O348" s="48" t="s">
        <v>153</v>
      </c>
      <c r="P348" s="113"/>
      <c r="Q348" s="32"/>
      <c r="R348" s="17" t="str">
        <f t="shared" si="461"/>
        <v/>
      </c>
      <c r="S348" s="32"/>
      <c r="T348" s="17" t="str">
        <f t="shared" si="462"/>
        <v/>
      </c>
      <c r="U348" s="102"/>
      <c r="V348" s="305"/>
      <c r="W348" s="305"/>
      <c r="AD348" s="76" t="str">
        <f>IF($P348="","0",VLOOKUP($P348,登録データ!$U$4:$V$19,2,FALSE))</f>
        <v>0</v>
      </c>
      <c r="AE348" s="76" t="str">
        <f t="shared" si="463"/>
        <v>00</v>
      </c>
      <c r="AF348" s="76" t="str">
        <f t="shared" si="464"/>
        <v/>
      </c>
      <c r="AG348" s="76" t="str">
        <f t="shared" si="459"/>
        <v>000000</v>
      </c>
      <c r="AH348" s="76" t="str">
        <f t="shared" si="460"/>
        <v/>
      </c>
      <c r="AI348" s="76" t="str">
        <f t="shared" si="465"/>
        <v/>
      </c>
      <c r="AJ348" s="320" t="str">
        <f>IF($C348="","",IF($C348="@",0,IF(COUNTIF($C$21:$C$620,$C348)=1,0,1)))</f>
        <v/>
      </c>
      <c r="AK348" s="320" t="str">
        <f>IF($L348="","",IF(OR($L348="東京都",$L348="北海道",$L348="大阪府",$L348="京都府",RIGHT($L348,1)="県"),0,1))</f>
        <v/>
      </c>
      <c r="AO348" s="76" t="str">
        <f>IF(AP348="","",RANK(AP348,$AP$21:$AP$600,1))</f>
        <v/>
      </c>
      <c r="AP348" s="76" t="str">
        <f>IF(V348="","",C348)</f>
        <v/>
      </c>
      <c r="AQ348" s="1" t="str">
        <f>IF(AR348="","",RANK(AR348,$AR$21:$AR$600,1))</f>
        <v/>
      </c>
      <c r="AR348" s="76" t="str">
        <f>IF(W348="","",C348)</f>
        <v/>
      </c>
      <c r="BH348" s="76" t="str">
        <f t="shared" ref="BH348" si="474">IF(C348="","",G350)</f>
        <v/>
      </c>
      <c r="BI348" s="76" t="str">
        <f t="shared" ref="BI348" si="475">RIGHT(C348,3)</f>
        <v/>
      </c>
      <c r="BJ348" s="76" t="str">
        <f t="shared" ref="BJ348" si="476">IF(C348="","",RIGHT("00"&amp;BI348,3))</f>
        <v/>
      </c>
      <c r="BK348" s="76" t="str">
        <f t="shared" ref="BK348" si="477">CONCATENATE(BH348,BJ348)</f>
        <v/>
      </c>
    </row>
    <row r="349" spans="2:63" ht="18.75" customHeight="1">
      <c r="B349" s="125"/>
      <c r="C349" s="165"/>
      <c r="D349" s="170"/>
      <c r="E349" s="175"/>
      <c r="F349" s="171"/>
      <c r="G349" s="213"/>
      <c r="H349" s="214"/>
      <c r="I349" s="215"/>
      <c r="J349" s="170"/>
      <c r="K349" s="171"/>
      <c r="L349" s="170"/>
      <c r="M349" s="175"/>
      <c r="N349" s="171"/>
      <c r="O349" s="48" t="s">
        <v>154</v>
      </c>
      <c r="P349" s="27"/>
      <c r="Q349" s="45"/>
      <c r="R349" s="48" t="str">
        <f t="shared" si="461"/>
        <v/>
      </c>
      <c r="S349" s="45"/>
      <c r="T349" s="48" t="str">
        <f t="shared" si="462"/>
        <v/>
      </c>
      <c r="U349" s="73"/>
      <c r="V349" s="306"/>
      <c r="W349" s="306"/>
      <c r="AD349" s="76" t="str">
        <f>IF($P349="","0",VLOOKUP($P349,登録データ!$U$4:$V$19,2,FALSE))</f>
        <v>0</v>
      </c>
      <c r="AE349" s="76" t="str">
        <f t="shared" si="463"/>
        <v>00</v>
      </c>
      <c r="AF349" s="76" t="str">
        <f t="shared" si="464"/>
        <v/>
      </c>
      <c r="AG349" s="76" t="str">
        <f t="shared" si="459"/>
        <v>000000</v>
      </c>
      <c r="AH349" s="76" t="str">
        <f t="shared" si="460"/>
        <v/>
      </c>
      <c r="AI349" s="76" t="str">
        <f t="shared" si="465"/>
        <v/>
      </c>
      <c r="AJ349" s="320"/>
      <c r="AK349" s="320"/>
      <c r="BH349" s="76"/>
      <c r="BI349" s="76"/>
      <c r="BJ349" s="76"/>
      <c r="BK349" s="76"/>
    </row>
    <row r="350" spans="2:63" ht="19.5" customHeight="1" thickBot="1">
      <c r="B350" s="210"/>
      <c r="C350" s="166"/>
      <c r="D350" s="172"/>
      <c r="E350" s="176"/>
      <c r="F350" s="173"/>
      <c r="G350" s="216"/>
      <c r="H350" s="217"/>
      <c r="I350" s="218"/>
      <c r="J350" s="172"/>
      <c r="K350" s="173"/>
      <c r="L350" s="172"/>
      <c r="M350" s="176"/>
      <c r="N350" s="173"/>
      <c r="O350" s="9" t="s">
        <v>188</v>
      </c>
      <c r="P350" s="114"/>
      <c r="Q350" s="30"/>
      <c r="R350" s="9" t="str">
        <f t="shared" si="461"/>
        <v/>
      </c>
      <c r="S350" s="30"/>
      <c r="T350" s="9" t="str">
        <f t="shared" si="462"/>
        <v/>
      </c>
      <c r="U350" s="82"/>
      <c r="V350" s="306"/>
      <c r="W350" s="306"/>
      <c r="AD350" s="76" t="str">
        <f>IF($P350="","0",VLOOKUP($P350,登録データ!$U$4:$V$19,2,FALSE))</f>
        <v>0</v>
      </c>
      <c r="AE350" s="76" t="str">
        <f t="shared" si="463"/>
        <v>00</v>
      </c>
      <c r="AF350" s="76" t="str">
        <f t="shared" si="464"/>
        <v/>
      </c>
      <c r="AG350" s="76" t="str">
        <f t="shared" si="459"/>
        <v>000000</v>
      </c>
      <c r="AH350" s="76" t="str">
        <f t="shared" si="460"/>
        <v/>
      </c>
      <c r="AI350" s="76" t="str">
        <f t="shared" si="465"/>
        <v/>
      </c>
      <c r="AJ350" s="320"/>
      <c r="AK350" s="320"/>
      <c r="BH350" s="76"/>
      <c r="BI350" s="76"/>
      <c r="BJ350" s="76"/>
      <c r="BK350" s="76"/>
    </row>
    <row r="351" spans="2:63" ht="19.5" customHeight="1" thickTop="1">
      <c r="B351" s="125">
        <v>111</v>
      </c>
      <c r="C351" s="164"/>
      <c r="D351" s="168"/>
      <c r="E351" s="174"/>
      <c r="F351" s="169"/>
      <c r="G351" s="168"/>
      <c r="H351" s="174"/>
      <c r="I351" s="169"/>
      <c r="J351" s="168"/>
      <c r="K351" s="169"/>
      <c r="L351" s="168"/>
      <c r="M351" s="174"/>
      <c r="N351" s="169"/>
      <c r="O351" s="48" t="s">
        <v>153</v>
      </c>
      <c r="P351" s="113"/>
      <c r="Q351" s="32"/>
      <c r="R351" s="17" t="str">
        <f t="shared" si="461"/>
        <v/>
      </c>
      <c r="S351" s="32"/>
      <c r="T351" s="17" t="str">
        <f t="shared" si="462"/>
        <v/>
      </c>
      <c r="U351" s="102"/>
      <c r="V351" s="305"/>
      <c r="W351" s="305"/>
      <c r="AD351" s="76" t="str">
        <f>IF($P351="","0",VLOOKUP($P351,登録データ!$U$4:$V$19,2,FALSE))</f>
        <v>0</v>
      </c>
      <c r="AE351" s="76" t="str">
        <f t="shared" si="463"/>
        <v>00</v>
      </c>
      <c r="AF351" s="76" t="str">
        <f t="shared" si="464"/>
        <v/>
      </c>
      <c r="AG351" s="76" t="str">
        <f t="shared" si="459"/>
        <v>000000</v>
      </c>
      <c r="AH351" s="76" t="str">
        <f t="shared" si="460"/>
        <v/>
      </c>
      <c r="AI351" s="76" t="str">
        <f t="shared" si="465"/>
        <v/>
      </c>
      <c r="AJ351" s="320" t="str">
        <f>IF($C351="","",IF($C351="@",0,IF(COUNTIF($C$21:$C$620,$C351)=1,0,1)))</f>
        <v/>
      </c>
      <c r="AK351" s="320" t="str">
        <f>IF($L351="","",IF(OR($L351="東京都",$L351="北海道",$L351="大阪府",$L351="京都府",RIGHT($L351,1)="県"),0,1))</f>
        <v/>
      </c>
      <c r="AO351" s="76" t="str">
        <f>IF(AP351="","",RANK(AP351,$AP$21:$AP$600,1))</f>
        <v/>
      </c>
      <c r="AP351" s="76" t="str">
        <f>IF(V351="","",C351)</f>
        <v/>
      </c>
      <c r="AQ351" s="1" t="str">
        <f>IF(AR351="","",RANK(AR351,$AR$21:$AR$600,1))</f>
        <v/>
      </c>
      <c r="AR351" s="76" t="str">
        <f>IF(W351="","",C351)</f>
        <v/>
      </c>
      <c r="BH351" s="76" t="str">
        <f t="shared" ref="BH351" si="478">IF(C351="","",G353)</f>
        <v/>
      </c>
      <c r="BI351" s="76" t="str">
        <f t="shared" ref="BI351" si="479">RIGHT(C351,3)</f>
        <v/>
      </c>
      <c r="BJ351" s="76" t="str">
        <f t="shared" ref="BJ351" si="480">IF(C351="","",RIGHT("00"&amp;BI351,3))</f>
        <v/>
      </c>
      <c r="BK351" s="76" t="str">
        <f t="shared" ref="BK351" si="481">CONCATENATE(BH351,BJ351)</f>
        <v/>
      </c>
    </row>
    <row r="352" spans="2:63" ht="18.75" customHeight="1">
      <c r="B352" s="125"/>
      <c r="C352" s="165"/>
      <c r="D352" s="170"/>
      <c r="E352" s="175"/>
      <c r="F352" s="171"/>
      <c r="G352" s="213"/>
      <c r="H352" s="214"/>
      <c r="I352" s="215"/>
      <c r="J352" s="170"/>
      <c r="K352" s="171"/>
      <c r="L352" s="170"/>
      <c r="M352" s="175"/>
      <c r="N352" s="171"/>
      <c r="O352" s="48" t="s">
        <v>154</v>
      </c>
      <c r="P352" s="27"/>
      <c r="Q352" s="45"/>
      <c r="R352" s="48" t="str">
        <f t="shared" si="461"/>
        <v/>
      </c>
      <c r="S352" s="45"/>
      <c r="T352" s="48" t="str">
        <f t="shared" si="462"/>
        <v/>
      </c>
      <c r="U352" s="73"/>
      <c r="V352" s="306"/>
      <c r="W352" s="306"/>
      <c r="AD352" s="76" t="str">
        <f>IF($P352="","0",VLOOKUP($P352,登録データ!$U$4:$V$19,2,FALSE))</f>
        <v>0</v>
      </c>
      <c r="AE352" s="76" t="str">
        <f t="shared" si="463"/>
        <v>00</v>
      </c>
      <c r="AF352" s="76" t="str">
        <f t="shared" si="464"/>
        <v/>
      </c>
      <c r="AG352" s="76" t="str">
        <f t="shared" si="459"/>
        <v>000000</v>
      </c>
      <c r="AH352" s="76" t="str">
        <f t="shared" si="460"/>
        <v/>
      </c>
      <c r="AI352" s="76" t="str">
        <f t="shared" si="465"/>
        <v/>
      </c>
      <c r="AJ352" s="320"/>
      <c r="AK352" s="320"/>
      <c r="BH352" s="76"/>
      <c r="BI352" s="76"/>
      <c r="BJ352" s="76"/>
      <c r="BK352" s="76"/>
    </row>
    <row r="353" spans="2:63" ht="19.5" customHeight="1" thickBot="1">
      <c r="B353" s="210"/>
      <c r="C353" s="166"/>
      <c r="D353" s="172"/>
      <c r="E353" s="176"/>
      <c r="F353" s="173"/>
      <c r="G353" s="216"/>
      <c r="H353" s="217"/>
      <c r="I353" s="218"/>
      <c r="J353" s="172"/>
      <c r="K353" s="173"/>
      <c r="L353" s="172"/>
      <c r="M353" s="176"/>
      <c r="N353" s="173"/>
      <c r="O353" s="9" t="s">
        <v>188</v>
      </c>
      <c r="P353" s="114"/>
      <c r="Q353" s="30"/>
      <c r="R353" s="9" t="str">
        <f t="shared" si="461"/>
        <v/>
      </c>
      <c r="S353" s="30"/>
      <c r="T353" s="9" t="str">
        <f t="shared" si="462"/>
        <v/>
      </c>
      <c r="U353" s="82"/>
      <c r="V353" s="306"/>
      <c r="W353" s="306"/>
      <c r="AD353" s="76" t="str">
        <f>IF($P353="","0",VLOOKUP($P353,登録データ!$U$4:$V$19,2,FALSE))</f>
        <v>0</v>
      </c>
      <c r="AE353" s="76" t="str">
        <f t="shared" si="463"/>
        <v>00</v>
      </c>
      <c r="AF353" s="76" t="str">
        <f t="shared" si="464"/>
        <v/>
      </c>
      <c r="AG353" s="76" t="str">
        <f t="shared" si="459"/>
        <v>000000</v>
      </c>
      <c r="AH353" s="76" t="str">
        <f t="shared" si="460"/>
        <v/>
      </c>
      <c r="AI353" s="76" t="str">
        <f t="shared" si="465"/>
        <v/>
      </c>
      <c r="AJ353" s="320"/>
      <c r="AK353" s="320"/>
      <c r="BH353" s="76"/>
      <c r="BI353" s="76"/>
      <c r="BJ353" s="76"/>
      <c r="BK353" s="76"/>
    </row>
    <row r="354" spans="2:63" ht="19.5" customHeight="1" thickTop="1">
      <c r="B354" s="125">
        <v>112</v>
      </c>
      <c r="C354" s="164"/>
      <c r="D354" s="168"/>
      <c r="E354" s="174"/>
      <c r="F354" s="169"/>
      <c r="G354" s="168"/>
      <c r="H354" s="174"/>
      <c r="I354" s="169"/>
      <c r="J354" s="168"/>
      <c r="K354" s="169"/>
      <c r="L354" s="168"/>
      <c r="M354" s="174"/>
      <c r="N354" s="169"/>
      <c r="O354" s="48" t="s">
        <v>153</v>
      </c>
      <c r="P354" s="113"/>
      <c r="Q354" s="32"/>
      <c r="R354" s="17" t="str">
        <f t="shared" si="461"/>
        <v/>
      </c>
      <c r="S354" s="32"/>
      <c r="T354" s="17" t="str">
        <f t="shared" si="462"/>
        <v/>
      </c>
      <c r="U354" s="102"/>
      <c r="V354" s="305"/>
      <c r="W354" s="305"/>
      <c r="AD354" s="76" t="str">
        <f>IF($P354="","0",VLOOKUP($P354,登録データ!$U$4:$V$19,2,FALSE))</f>
        <v>0</v>
      </c>
      <c r="AE354" s="76" t="str">
        <f t="shared" si="463"/>
        <v>00</v>
      </c>
      <c r="AF354" s="76" t="str">
        <f t="shared" si="464"/>
        <v/>
      </c>
      <c r="AG354" s="76" t="str">
        <f t="shared" si="459"/>
        <v>000000</v>
      </c>
      <c r="AH354" s="76" t="str">
        <f t="shared" si="460"/>
        <v/>
      </c>
      <c r="AI354" s="76" t="str">
        <f t="shared" si="465"/>
        <v/>
      </c>
      <c r="AJ354" s="320" t="str">
        <f>IF($C354="","",IF($C354="@",0,IF(COUNTIF($C$21:$C$620,$C354)=1,0,1)))</f>
        <v/>
      </c>
      <c r="AK354" s="320" t="str">
        <f>IF($L354="","",IF(OR($L354="東京都",$L354="北海道",$L354="大阪府",$L354="京都府",RIGHT($L354,1)="県"),0,1))</f>
        <v/>
      </c>
      <c r="AO354" s="76" t="str">
        <f>IF(AP354="","",RANK(AP354,$AP$21:$AP$600,1))</f>
        <v/>
      </c>
      <c r="AP354" s="76" t="str">
        <f>IF(V354="","",C354)</f>
        <v/>
      </c>
      <c r="AQ354" s="1" t="str">
        <f>IF(AR354="","",RANK(AR354,$AR$21:$AR$600,1))</f>
        <v/>
      </c>
      <c r="AR354" s="76" t="str">
        <f>IF(W354="","",C354)</f>
        <v/>
      </c>
      <c r="BH354" s="76" t="str">
        <f t="shared" ref="BH354" si="482">IF(C354="","",G356)</f>
        <v/>
      </c>
      <c r="BI354" s="76" t="str">
        <f t="shared" ref="BI354" si="483">RIGHT(C354,3)</f>
        <v/>
      </c>
      <c r="BJ354" s="76" t="str">
        <f t="shared" ref="BJ354" si="484">IF(C354="","",RIGHT("00"&amp;BI354,3))</f>
        <v/>
      </c>
      <c r="BK354" s="76" t="str">
        <f t="shared" ref="BK354" si="485">CONCATENATE(BH354,BJ354)</f>
        <v/>
      </c>
    </row>
    <row r="355" spans="2:63" ht="18.75" customHeight="1">
      <c r="B355" s="125"/>
      <c r="C355" s="165"/>
      <c r="D355" s="170"/>
      <c r="E355" s="175"/>
      <c r="F355" s="171"/>
      <c r="G355" s="213"/>
      <c r="H355" s="214"/>
      <c r="I355" s="215"/>
      <c r="J355" s="170"/>
      <c r="K355" s="171"/>
      <c r="L355" s="170"/>
      <c r="M355" s="175"/>
      <c r="N355" s="171"/>
      <c r="O355" s="48" t="s">
        <v>154</v>
      </c>
      <c r="P355" s="27"/>
      <c r="Q355" s="45"/>
      <c r="R355" s="48" t="str">
        <f t="shared" si="461"/>
        <v/>
      </c>
      <c r="S355" s="45"/>
      <c r="T355" s="48" t="str">
        <f t="shared" si="462"/>
        <v/>
      </c>
      <c r="U355" s="73"/>
      <c r="V355" s="306"/>
      <c r="W355" s="306"/>
      <c r="AD355" s="76" t="str">
        <f>IF($P355="","0",VLOOKUP($P355,登録データ!$U$4:$V$19,2,FALSE))</f>
        <v>0</v>
      </c>
      <c r="AE355" s="76" t="str">
        <f t="shared" si="463"/>
        <v>00</v>
      </c>
      <c r="AF355" s="76" t="str">
        <f t="shared" si="464"/>
        <v/>
      </c>
      <c r="AG355" s="76" t="str">
        <f t="shared" si="459"/>
        <v>000000</v>
      </c>
      <c r="AH355" s="76" t="str">
        <f t="shared" si="460"/>
        <v/>
      </c>
      <c r="AI355" s="76" t="str">
        <f t="shared" si="465"/>
        <v/>
      </c>
      <c r="AJ355" s="320"/>
      <c r="AK355" s="320"/>
      <c r="BH355" s="76"/>
      <c r="BI355" s="76"/>
      <c r="BJ355" s="76"/>
      <c r="BK355" s="76"/>
    </row>
    <row r="356" spans="2:63" ht="19.5" customHeight="1" thickBot="1">
      <c r="B356" s="210"/>
      <c r="C356" s="166"/>
      <c r="D356" s="172"/>
      <c r="E356" s="176"/>
      <c r="F356" s="173"/>
      <c r="G356" s="216"/>
      <c r="H356" s="217"/>
      <c r="I356" s="218"/>
      <c r="J356" s="172"/>
      <c r="K356" s="173"/>
      <c r="L356" s="172"/>
      <c r="M356" s="176"/>
      <c r="N356" s="173"/>
      <c r="O356" s="9" t="s">
        <v>188</v>
      </c>
      <c r="P356" s="114"/>
      <c r="Q356" s="30"/>
      <c r="R356" s="9" t="str">
        <f t="shared" si="461"/>
        <v/>
      </c>
      <c r="S356" s="30"/>
      <c r="T356" s="9" t="str">
        <f t="shared" si="462"/>
        <v/>
      </c>
      <c r="U356" s="82"/>
      <c r="V356" s="306"/>
      <c r="W356" s="306"/>
      <c r="AD356" s="76" t="str">
        <f>IF($P356="","0",VLOOKUP($P356,登録データ!$U$4:$V$19,2,FALSE))</f>
        <v>0</v>
      </c>
      <c r="AE356" s="76" t="str">
        <f t="shared" si="463"/>
        <v>00</v>
      </c>
      <c r="AF356" s="76" t="str">
        <f t="shared" si="464"/>
        <v/>
      </c>
      <c r="AG356" s="76" t="str">
        <f t="shared" si="459"/>
        <v>000000</v>
      </c>
      <c r="AH356" s="76" t="str">
        <f t="shared" si="460"/>
        <v/>
      </c>
      <c r="AI356" s="76" t="str">
        <f t="shared" si="465"/>
        <v/>
      </c>
      <c r="AJ356" s="320"/>
      <c r="AK356" s="320"/>
      <c r="BH356" s="76"/>
      <c r="BI356" s="76"/>
      <c r="BJ356" s="76"/>
      <c r="BK356" s="76"/>
    </row>
    <row r="357" spans="2:63" ht="19.5" customHeight="1" thickTop="1">
      <c r="B357" s="125">
        <v>113</v>
      </c>
      <c r="C357" s="164"/>
      <c r="D357" s="168"/>
      <c r="E357" s="174"/>
      <c r="F357" s="169"/>
      <c r="G357" s="168"/>
      <c r="H357" s="174"/>
      <c r="I357" s="169"/>
      <c r="J357" s="168"/>
      <c r="K357" s="169"/>
      <c r="L357" s="168"/>
      <c r="M357" s="174"/>
      <c r="N357" s="169"/>
      <c r="O357" s="48" t="s">
        <v>153</v>
      </c>
      <c r="P357" s="113"/>
      <c r="Q357" s="32"/>
      <c r="R357" s="17" t="str">
        <f t="shared" si="461"/>
        <v/>
      </c>
      <c r="S357" s="32"/>
      <c r="T357" s="17" t="str">
        <f t="shared" si="462"/>
        <v/>
      </c>
      <c r="U357" s="102"/>
      <c r="V357" s="305"/>
      <c r="W357" s="305"/>
      <c r="AD357" s="76" t="str">
        <f>IF($P357="","0",VLOOKUP($P357,登録データ!$U$4:$V$19,2,FALSE))</f>
        <v>0</v>
      </c>
      <c r="AE357" s="76" t="str">
        <f t="shared" si="463"/>
        <v>00</v>
      </c>
      <c r="AF357" s="76" t="str">
        <f t="shared" si="464"/>
        <v/>
      </c>
      <c r="AG357" s="76" t="str">
        <f t="shared" si="459"/>
        <v>000000</v>
      </c>
      <c r="AH357" s="76" t="str">
        <f t="shared" si="460"/>
        <v/>
      </c>
      <c r="AI357" s="76" t="str">
        <f t="shared" si="465"/>
        <v/>
      </c>
      <c r="AJ357" s="320" t="str">
        <f>IF($C357="","",IF($C357="@",0,IF(COUNTIF($C$21:$C$620,$C357)=1,0,1)))</f>
        <v/>
      </c>
      <c r="AK357" s="320" t="str">
        <f>IF($L357="","",IF(OR($L357="東京都",$L357="北海道",$L357="大阪府",$L357="京都府",RIGHT($L357,1)="県"),0,1))</f>
        <v/>
      </c>
      <c r="AO357" s="76" t="str">
        <f>IF(AP357="","",RANK(AP357,$AP$21:$AP$600,1))</f>
        <v/>
      </c>
      <c r="AP357" s="76" t="str">
        <f>IF(V357="","",C357)</f>
        <v/>
      </c>
      <c r="AQ357" s="1" t="str">
        <f>IF(AR357="","",RANK(AR357,$AR$21:$AR$600,1))</f>
        <v/>
      </c>
      <c r="AR357" s="76" t="str">
        <f>IF(W357="","",C357)</f>
        <v/>
      </c>
      <c r="BH357" s="76" t="str">
        <f t="shared" ref="BH357" si="486">IF(C357="","",G359)</f>
        <v/>
      </c>
      <c r="BI357" s="76" t="str">
        <f t="shared" ref="BI357" si="487">RIGHT(C357,3)</f>
        <v/>
      </c>
      <c r="BJ357" s="76" t="str">
        <f t="shared" ref="BJ357" si="488">IF(C357="","",RIGHT("00"&amp;BI357,3))</f>
        <v/>
      </c>
      <c r="BK357" s="76" t="str">
        <f t="shared" ref="BK357" si="489">CONCATENATE(BH357,BJ357)</f>
        <v/>
      </c>
    </row>
    <row r="358" spans="2:63" ht="18.75" customHeight="1">
      <c r="B358" s="125"/>
      <c r="C358" s="165"/>
      <c r="D358" s="170"/>
      <c r="E358" s="175"/>
      <c r="F358" s="171"/>
      <c r="G358" s="213"/>
      <c r="H358" s="214"/>
      <c r="I358" s="215"/>
      <c r="J358" s="170"/>
      <c r="K358" s="171"/>
      <c r="L358" s="170"/>
      <c r="M358" s="175"/>
      <c r="N358" s="171"/>
      <c r="O358" s="48" t="s">
        <v>154</v>
      </c>
      <c r="P358" s="27"/>
      <c r="Q358" s="45"/>
      <c r="R358" s="48" t="str">
        <f t="shared" si="461"/>
        <v/>
      </c>
      <c r="S358" s="45"/>
      <c r="T358" s="48" t="str">
        <f t="shared" si="462"/>
        <v/>
      </c>
      <c r="U358" s="73"/>
      <c r="V358" s="306"/>
      <c r="W358" s="306"/>
      <c r="AD358" s="76" t="str">
        <f>IF($P358="","0",VLOOKUP($P358,登録データ!$U$4:$V$19,2,FALSE))</f>
        <v>0</v>
      </c>
      <c r="AE358" s="76" t="str">
        <f t="shared" si="463"/>
        <v>00</v>
      </c>
      <c r="AF358" s="76" t="str">
        <f t="shared" si="464"/>
        <v/>
      </c>
      <c r="AG358" s="76" t="str">
        <f t="shared" si="459"/>
        <v>000000</v>
      </c>
      <c r="AH358" s="76" t="str">
        <f t="shared" si="460"/>
        <v/>
      </c>
      <c r="AI358" s="76" t="str">
        <f t="shared" si="465"/>
        <v/>
      </c>
      <c r="AJ358" s="320"/>
      <c r="AK358" s="320"/>
      <c r="BH358" s="76"/>
      <c r="BI358" s="76"/>
      <c r="BJ358" s="76"/>
      <c r="BK358" s="76"/>
    </row>
    <row r="359" spans="2:63" ht="19.5" customHeight="1" thickBot="1">
      <c r="B359" s="210"/>
      <c r="C359" s="166"/>
      <c r="D359" s="172"/>
      <c r="E359" s="176"/>
      <c r="F359" s="173"/>
      <c r="G359" s="216"/>
      <c r="H359" s="217"/>
      <c r="I359" s="218"/>
      <c r="J359" s="172"/>
      <c r="K359" s="173"/>
      <c r="L359" s="172"/>
      <c r="M359" s="176"/>
      <c r="N359" s="173"/>
      <c r="O359" s="9" t="s">
        <v>188</v>
      </c>
      <c r="P359" s="114"/>
      <c r="Q359" s="30"/>
      <c r="R359" s="9" t="str">
        <f t="shared" si="461"/>
        <v/>
      </c>
      <c r="S359" s="30"/>
      <c r="T359" s="9" t="str">
        <f t="shared" si="462"/>
        <v/>
      </c>
      <c r="U359" s="82"/>
      <c r="V359" s="306"/>
      <c r="W359" s="306"/>
      <c r="AD359" s="76" t="str">
        <f>IF($P359="","0",VLOOKUP($P359,登録データ!$U$4:$V$19,2,FALSE))</f>
        <v>0</v>
      </c>
      <c r="AE359" s="76" t="str">
        <f t="shared" si="463"/>
        <v>00</v>
      </c>
      <c r="AF359" s="76" t="str">
        <f t="shared" si="464"/>
        <v/>
      </c>
      <c r="AG359" s="76" t="str">
        <f t="shared" si="459"/>
        <v>000000</v>
      </c>
      <c r="AH359" s="76" t="str">
        <f t="shared" si="460"/>
        <v/>
      </c>
      <c r="AI359" s="76" t="str">
        <f t="shared" si="465"/>
        <v/>
      </c>
      <c r="AJ359" s="320"/>
      <c r="AK359" s="320"/>
      <c r="BH359" s="76"/>
      <c r="BI359" s="76"/>
      <c r="BJ359" s="76"/>
      <c r="BK359" s="76"/>
    </row>
    <row r="360" spans="2:63" ht="19.5" customHeight="1" thickTop="1">
      <c r="B360" s="125">
        <v>114</v>
      </c>
      <c r="C360" s="164"/>
      <c r="D360" s="168"/>
      <c r="E360" s="174"/>
      <c r="F360" s="169"/>
      <c r="G360" s="168"/>
      <c r="H360" s="174"/>
      <c r="I360" s="169"/>
      <c r="J360" s="168"/>
      <c r="K360" s="169"/>
      <c r="L360" s="168"/>
      <c r="M360" s="174"/>
      <c r="N360" s="169"/>
      <c r="O360" s="48" t="s">
        <v>153</v>
      </c>
      <c r="P360" s="113"/>
      <c r="Q360" s="32"/>
      <c r="R360" s="17" t="str">
        <f t="shared" si="461"/>
        <v/>
      </c>
      <c r="S360" s="32"/>
      <c r="T360" s="17" t="str">
        <f t="shared" si="462"/>
        <v/>
      </c>
      <c r="U360" s="102"/>
      <c r="V360" s="305"/>
      <c r="W360" s="305"/>
      <c r="AD360" s="76" t="str">
        <f>IF($P360="","0",VLOOKUP($P360,登録データ!$U$4:$V$19,2,FALSE))</f>
        <v>0</v>
      </c>
      <c r="AE360" s="76" t="str">
        <f t="shared" si="463"/>
        <v>00</v>
      </c>
      <c r="AF360" s="76" t="str">
        <f t="shared" si="464"/>
        <v/>
      </c>
      <c r="AG360" s="76" t="str">
        <f t="shared" si="459"/>
        <v>000000</v>
      </c>
      <c r="AH360" s="76" t="str">
        <f t="shared" si="460"/>
        <v/>
      </c>
      <c r="AI360" s="76" t="str">
        <f t="shared" si="465"/>
        <v/>
      </c>
      <c r="AJ360" s="320" t="str">
        <f>IF($C360="","",IF($C360="@",0,IF(COUNTIF($C$21:$C$620,$C360)=1,0,1)))</f>
        <v/>
      </c>
      <c r="AK360" s="320" t="str">
        <f>IF($L360="","",IF(OR($L360="東京都",$L360="北海道",$L360="大阪府",$L360="京都府",RIGHT($L360,1)="県"),0,1))</f>
        <v/>
      </c>
      <c r="AO360" s="76" t="str">
        <f>IF(AP360="","",RANK(AP360,$AP$21:$AP$600,1))</f>
        <v/>
      </c>
      <c r="AP360" s="76" t="str">
        <f>IF(V360="","",C360)</f>
        <v/>
      </c>
      <c r="AQ360" s="1" t="str">
        <f>IF(AR360="","",RANK(AR360,$AR$21:$AR$600,1))</f>
        <v/>
      </c>
      <c r="AR360" s="76" t="str">
        <f>IF(W360="","",C360)</f>
        <v/>
      </c>
      <c r="BH360" s="76" t="str">
        <f t="shared" ref="BH360" si="490">IF(C360="","",G362)</f>
        <v/>
      </c>
      <c r="BI360" s="76" t="str">
        <f t="shared" ref="BI360" si="491">RIGHT(C360,3)</f>
        <v/>
      </c>
      <c r="BJ360" s="76" t="str">
        <f t="shared" ref="BJ360" si="492">IF(C360="","",RIGHT("00"&amp;BI360,3))</f>
        <v/>
      </c>
      <c r="BK360" s="76" t="str">
        <f t="shared" ref="BK360" si="493">CONCATENATE(BH360,BJ360)</f>
        <v/>
      </c>
    </row>
    <row r="361" spans="2:63" ht="18.75" customHeight="1">
      <c r="B361" s="125"/>
      <c r="C361" s="165"/>
      <c r="D361" s="170"/>
      <c r="E361" s="175"/>
      <c r="F361" s="171"/>
      <c r="G361" s="213"/>
      <c r="H361" s="214"/>
      <c r="I361" s="215"/>
      <c r="J361" s="170"/>
      <c r="K361" s="171"/>
      <c r="L361" s="170"/>
      <c r="M361" s="175"/>
      <c r="N361" s="171"/>
      <c r="O361" s="48" t="s">
        <v>154</v>
      </c>
      <c r="P361" s="27"/>
      <c r="Q361" s="45"/>
      <c r="R361" s="48" t="str">
        <f t="shared" si="461"/>
        <v/>
      </c>
      <c r="S361" s="45"/>
      <c r="T361" s="48" t="str">
        <f t="shared" si="462"/>
        <v/>
      </c>
      <c r="U361" s="73"/>
      <c r="V361" s="306"/>
      <c r="W361" s="306"/>
      <c r="AD361" s="76" t="str">
        <f>IF($P361="","0",VLOOKUP($P361,登録データ!$U$4:$V$19,2,FALSE))</f>
        <v>0</v>
      </c>
      <c r="AE361" s="76" t="str">
        <f t="shared" si="463"/>
        <v>00</v>
      </c>
      <c r="AF361" s="76" t="str">
        <f t="shared" si="464"/>
        <v/>
      </c>
      <c r="AG361" s="76" t="str">
        <f t="shared" si="459"/>
        <v>000000</v>
      </c>
      <c r="AH361" s="76" t="str">
        <f t="shared" si="460"/>
        <v/>
      </c>
      <c r="AI361" s="76" t="str">
        <f t="shared" si="465"/>
        <v/>
      </c>
      <c r="AJ361" s="320"/>
      <c r="AK361" s="320"/>
      <c r="BH361" s="76"/>
      <c r="BI361" s="76"/>
      <c r="BJ361" s="76"/>
      <c r="BK361" s="76"/>
    </row>
    <row r="362" spans="2:63" ht="19.5" customHeight="1" thickBot="1">
      <c r="B362" s="210"/>
      <c r="C362" s="166"/>
      <c r="D362" s="172"/>
      <c r="E362" s="176"/>
      <c r="F362" s="173"/>
      <c r="G362" s="216"/>
      <c r="H362" s="217"/>
      <c r="I362" s="218"/>
      <c r="J362" s="172"/>
      <c r="K362" s="173"/>
      <c r="L362" s="172"/>
      <c r="M362" s="176"/>
      <c r="N362" s="173"/>
      <c r="O362" s="9" t="s">
        <v>188</v>
      </c>
      <c r="P362" s="114"/>
      <c r="Q362" s="30"/>
      <c r="R362" s="9" t="str">
        <f t="shared" si="461"/>
        <v/>
      </c>
      <c r="S362" s="30"/>
      <c r="T362" s="9" t="str">
        <f t="shared" si="462"/>
        <v/>
      </c>
      <c r="U362" s="82"/>
      <c r="V362" s="306"/>
      <c r="W362" s="306"/>
      <c r="AD362" s="76" t="str">
        <f>IF($P362="","0",VLOOKUP($P362,登録データ!$U$4:$V$19,2,FALSE))</f>
        <v>0</v>
      </c>
      <c r="AE362" s="76" t="str">
        <f t="shared" si="463"/>
        <v>00</v>
      </c>
      <c r="AF362" s="76" t="str">
        <f t="shared" si="464"/>
        <v/>
      </c>
      <c r="AG362" s="76" t="str">
        <f t="shared" si="459"/>
        <v>000000</v>
      </c>
      <c r="AH362" s="76" t="str">
        <f t="shared" si="460"/>
        <v/>
      </c>
      <c r="AI362" s="76" t="str">
        <f t="shared" si="465"/>
        <v/>
      </c>
      <c r="AJ362" s="320"/>
      <c r="AK362" s="320"/>
      <c r="BH362" s="76"/>
      <c r="BI362" s="76"/>
      <c r="BJ362" s="76"/>
      <c r="BK362" s="76"/>
    </row>
    <row r="363" spans="2:63" ht="19.5" customHeight="1" thickTop="1">
      <c r="B363" s="125">
        <v>115</v>
      </c>
      <c r="C363" s="164"/>
      <c r="D363" s="168"/>
      <c r="E363" s="174"/>
      <c r="F363" s="169"/>
      <c r="G363" s="168"/>
      <c r="H363" s="174"/>
      <c r="I363" s="169"/>
      <c r="J363" s="168"/>
      <c r="K363" s="169"/>
      <c r="L363" s="168"/>
      <c r="M363" s="174"/>
      <c r="N363" s="169"/>
      <c r="O363" s="48" t="s">
        <v>153</v>
      </c>
      <c r="P363" s="113"/>
      <c r="Q363" s="32"/>
      <c r="R363" s="17" t="str">
        <f t="shared" si="461"/>
        <v/>
      </c>
      <c r="S363" s="32"/>
      <c r="T363" s="17" t="str">
        <f t="shared" si="462"/>
        <v/>
      </c>
      <c r="U363" s="102"/>
      <c r="V363" s="305"/>
      <c r="W363" s="305"/>
      <c r="AD363" s="76" t="str">
        <f>IF($P363="","0",VLOOKUP($P363,登録データ!$U$4:$V$19,2,FALSE))</f>
        <v>0</v>
      </c>
      <c r="AE363" s="76" t="str">
        <f t="shared" si="463"/>
        <v>00</v>
      </c>
      <c r="AF363" s="76" t="str">
        <f t="shared" si="464"/>
        <v/>
      </c>
      <c r="AG363" s="76" t="str">
        <f t="shared" si="459"/>
        <v>000000</v>
      </c>
      <c r="AH363" s="76" t="str">
        <f t="shared" si="460"/>
        <v/>
      </c>
      <c r="AI363" s="76" t="str">
        <f t="shared" si="465"/>
        <v/>
      </c>
      <c r="AJ363" s="320" t="str">
        <f>IF($C363="","",IF($C363="@",0,IF(COUNTIF($C$21:$C$620,$C363)=1,0,1)))</f>
        <v/>
      </c>
      <c r="AK363" s="320" t="str">
        <f>IF($L363="","",IF(OR($L363="東京都",$L363="北海道",$L363="大阪府",$L363="京都府",RIGHT($L363,1)="県"),0,1))</f>
        <v/>
      </c>
      <c r="AO363" s="76" t="str">
        <f>IF(AP363="","",RANK(AP363,$AP$21:$AP$600,1))</f>
        <v/>
      </c>
      <c r="AP363" s="76" t="str">
        <f>IF(V363="","",C363)</f>
        <v/>
      </c>
      <c r="AQ363" s="1" t="str">
        <f>IF(AR363="","",RANK(AR363,$AR$21:$AR$600,1))</f>
        <v/>
      </c>
      <c r="AR363" s="76" t="str">
        <f>IF(W363="","",C363)</f>
        <v/>
      </c>
      <c r="BH363" s="76" t="str">
        <f t="shared" ref="BH363" si="494">IF(C363="","",G365)</f>
        <v/>
      </c>
      <c r="BI363" s="76" t="str">
        <f t="shared" ref="BI363" si="495">RIGHT(C363,3)</f>
        <v/>
      </c>
      <c r="BJ363" s="76" t="str">
        <f t="shared" ref="BJ363" si="496">IF(C363="","",RIGHT("00"&amp;BI363,3))</f>
        <v/>
      </c>
      <c r="BK363" s="76" t="str">
        <f t="shared" ref="BK363" si="497">CONCATENATE(BH363,BJ363)</f>
        <v/>
      </c>
    </row>
    <row r="364" spans="2:63" ht="18.75" customHeight="1">
      <c r="B364" s="125"/>
      <c r="C364" s="165"/>
      <c r="D364" s="170"/>
      <c r="E364" s="175"/>
      <c r="F364" s="171"/>
      <c r="G364" s="213"/>
      <c r="H364" s="214"/>
      <c r="I364" s="215"/>
      <c r="J364" s="170"/>
      <c r="K364" s="171"/>
      <c r="L364" s="170"/>
      <c r="M364" s="175"/>
      <c r="N364" s="171"/>
      <c r="O364" s="48" t="s">
        <v>154</v>
      </c>
      <c r="P364" s="27"/>
      <c r="Q364" s="45"/>
      <c r="R364" s="48" t="str">
        <f t="shared" si="461"/>
        <v/>
      </c>
      <c r="S364" s="45"/>
      <c r="T364" s="48" t="str">
        <f t="shared" si="462"/>
        <v/>
      </c>
      <c r="U364" s="73"/>
      <c r="V364" s="306"/>
      <c r="W364" s="306"/>
      <c r="AD364" s="76" t="str">
        <f>IF($P364="","0",VLOOKUP($P364,登録データ!$U$4:$V$19,2,FALSE))</f>
        <v>0</v>
      </c>
      <c r="AE364" s="76" t="str">
        <f t="shared" si="463"/>
        <v>00</v>
      </c>
      <c r="AF364" s="76" t="str">
        <f t="shared" si="464"/>
        <v/>
      </c>
      <c r="AG364" s="76" t="str">
        <f t="shared" si="459"/>
        <v>000000</v>
      </c>
      <c r="AH364" s="76" t="str">
        <f t="shared" si="460"/>
        <v/>
      </c>
      <c r="AI364" s="76" t="str">
        <f t="shared" si="465"/>
        <v/>
      </c>
      <c r="AJ364" s="320"/>
      <c r="AK364" s="320"/>
      <c r="BH364" s="76"/>
      <c r="BI364" s="76"/>
      <c r="BJ364" s="76"/>
      <c r="BK364" s="76"/>
    </row>
    <row r="365" spans="2:63" ht="19.5" customHeight="1" thickBot="1">
      <c r="B365" s="210"/>
      <c r="C365" s="166"/>
      <c r="D365" s="172"/>
      <c r="E365" s="176"/>
      <c r="F365" s="173"/>
      <c r="G365" s="216"/>
      <c r="H365" s="217"/>
      <c r="I365" s="218"/>
      <c r="J365" s="172"/>
      <c r="K365" s="173"/>
      <c r="L365" s="172"/>
      <c r="M365" s="176"/>
      <c r="N365" s="173"/>
      <c r="O365" s="9" t="s">
        <v>188</v>
      </c>
      <c r="P365" s="114"/>
      <c r="Q365" s="30"/>
      <c r="R365" s="9" t="str">
        <f t="shared" si="461"/>
        <v/>
      </c>
      <c r="S365" s="30"/>
      <c r="T365" s="9" t="str">
        <f t="shared" si="462"/>
        <v/>
      </c>
      <c r="U365" s="82"/>
      <c r="V365" s="306"/>
      <c r="W365" s="306"/>
      <c r="AD365" s="76" t="str">
        <f>IF($P365="","0",VLOOKUP($P365,登録データ!$U$4:$V$19,2,FALSE))</f>
        <v>0</v>
      </c>
      <c r="AE365" s="76" t="str">
        <f t="shared" si="463"/>
        <v>00</v>
      </c>
      <c r="AF365" s="76" t="str">
        <f t="shared" si="464"/>
        <v/>
      </c>
      <c r="AG365" s="76" t="str">
        <f t="shared" si="459"/>
        <v>000000</v>
      </c>
      <c r="AH365" s="76" t="str">
        <f t="shared" si="460"/>
        <v/>
      </c>
      <c r="AI365" s="76" t="str">
        <f t="shared" si="465"/>
        <v/>
      </c>
      <c r="AJ365" s="320"/>
      <c r="AK365" s="320"/>
      <c r="BH365" s="76"/>
      <c r="BI365" s="76"/>
      <c r="BJ365" s="76"/>
      <c r="BK365" s="76"/>
    </row>
    <row r="366" spans="2:63" ht="19.5" customHeight="1" thickTop="1">
      <c r="B366" s="125">
        <v>116</v>
      </c>
      <c r="C366" s="164"/>
      <c r="D366" s="168"/>
      <c r="E366" s="174"/>
      <c r="F366" s="169"/>
      <c r="G366" s="168"/>
      <c r="H366" s="174"/>
      <c r="I366" s="169"/>
      <c r="J366" s="168"/>
      <c r="K366" s="169"/>
      <c r="L366" s="168"/>
      <c r="M366" s="174"/>
      <c r="N366" s="169"/>
      <c r="O366" s="48" t="s">
        <v>153</v>
      </c>
      <c r="P366" s="113"/>
      <c r="Q366" s="32"/>
      <c r="R366" s="17" t="str">
        <f t="shared" si="461"/>
        <v/>
      </c>
      <c r="S366" s="32"/>
      <c r="T366" s="17" t="str">
        <f t="shared" si="462"/>
        <v/>
      </c>
      <c r="U366" s="102"/>
      <c r="V366" s="305"/>
      <c r="W366" s="305"/>
      <c r="AD366" s="76" t="str">
        <f>IF($P366="","0",VLOOKUP($P366,登録データ!$U$4:$V$19,2,FALSE))</f>
        <v>0</v>
      </c>
      <c r="AE366" s="76" t="str">
        <f t="shared" si="463"/>
        <v>00</v>
      </c>
      <c r="AF366" s="76" t="str">
        <f t="shared" si="464"/>
        <v/>
      </c>
      <c r="AG366" s="76" t="str">
        <f t="shared" si="459"/>
        <v>000000</v>
      </c>
      <c r="AH366" s="76" t="str">
        <f t="shared" si="460"/>
        <v/>
      </c>
      <c r="AI366" s="76" t="str">
        <f t="shared" si="465"/>
        <v/>
      </c>
      <c r="AJ366" s="320" t="str">
        <f>IF($C366="","",IF($C366="@",0,IF(COUNTIF($C$21:$C$620,$C366)=1,0,1)))</f>
        <v/>
      </c>
      <c r="AK366" s="320" t="str">
        <f>IF($L366="","",IF(OR($L366="東京都",$L366="北海道",$L366="大阪府",$L366="京都府",RIGHT($L366,1)="県"),0,1))</f>
        <v/>
      </c>
      <c r="AO366" s="76" t="str">
        <f>IF(AP366="","",RANK(AP366,$AP$21:$AP$600,1))</f>
        <v/>
      </c>
      <c r="AP366" s="76" t="str">
        <f>IF(V366="","",C366)</f>
        <v/>
      </c>
      <c r="AQ366" s="1" t="str">
        <f>IF(AR366="","",RANK(AR366,$AR$21:$AR$600,1))</f>
        <v/>
      </c>
      <c r="AR366" s="76" t="str">
        <f>IF(W366="","",C366)</f>
        <v/>
      </c>
      <c r="BH366" s="76" t="str">
        <f t="shared" ref="BH366" si="498">IF(C366="","",G368)</f>
        <v/>
      </c>
      <c r="BI366" s="76" t="str">
        <f t="shared" ref="BI366" si="499">RIGHT(C366,3)</f>
        <v/>
      </c>
      <c r="BJ366" s="76" t="str">
        <f t="shared" ref="BJ366" si="500">IF(C366="","",RIGHT("00"&amp;BI366,3))</f>
        <v/>
      </c>
      <c r="BK366" s="76" t="str">
        <f t="shared" ref="BK366" si="501">CONCATENATE(BH366,BJ366)</f>
        <v/>
      </c>
    </row>
    <row r="367" spans="2:63" ht="18.75" customHeight="1">
      <c r="B367" s="125"/>
      <c r="C367" s="165"/>
      <c r="D367" s="170"/>
      <c r="E367" s="175"/>
      <c r="F367" s="171"/>
      <c r="G367" s="213"/>
      <c r="H367" s="214"/>
      <c r="I367" s="215"/>
      <c r="J367" s="170"/>
      <c r="K367" s="171"/>
      <c r="L367" s="170"/>
      <c r="M367" s="175"/>
      <c r="N367" s="171"/>
      <c r="O367" s="48" t="s">
        <v>154</v>
      </c>
      <c r="P367" s="27"/>
      <c r="Q367" s="45"/>
      <c r="R367" s="48" t="str">
        <f t="shared" si="461"/>
        <v/>
      </c>
      <c r="S367" s="45"/>
      <c r="T367" s="48" t="str">
        <f t="shared" si="462"/>
        <v/>
      </c>
      <c r="U367" s="73"/>
      <c r="V367" s="306"/>
      <c r="W367" s="306"/>
      <c r="AD367" s="76" t="str">
        <f>IF($P367="","0",VLOOKUP($P367,登録データ!$U$4:$V$19,2,FALSE))</f>
        <v>0</v>
      </c>
      <c r="AE367" s="76" t="str">
        <f t="shared" si="463"/>
        <v>00</v>
      </c>
      <c r="AF367" s="76" t="str">
        <f t="shared" si="464"/>
        <v/>
      </c>
      <c r="AG367" s="76" t="str">
        <f t="shared" si="459"/>
        <v>000000</v>
      </c>
      <c r="AH367" s="76" t="str">
        <f t="shared" si="460"/>
        <v/>
      </c>
      <c r="AI367" s="76" t="str">
        <f t="shared" si="465"/>
        <v/>
      </c>
      <c r="AJ367" s="320"/>
      <c r="AK367" s="320"/>
      <c r="BH367" s="76"/>
      <c r="BI367" s="76"/>
      <c r="BJ367" s="76"/>
      <c r="BK367" s="76"/>
    </row>
    <row r="368" spans="2:63" ht="19.5" customHeight="1" thickBot="1">
      <c r="B368" s="210"/>
      <c r="C368" s="166"/>
      <c r="D368" s="172"/>
      <c r="E368" s="176"/>
      <c r="F368" s="173"/>
      <c r="G368" s="216"/>
      <c r="H368" s="217"/>
      <c r="I368" s="218"/>
      <c r="J368" s="172"/>
      <c r="K368" s="173"/>
      <c r="L368" s="172"/>
      <c r="M368" s="176"/>
      <c r="N368" s="173"/>
      <c r="O368" s="9" t="s">
        <v>188</v>
      </c>
      <c r="P368" s="114"/>
      <c r="Q368" s="30"/>
      <c r="R368" s="9" t="str">
        <f t="shared" si="461"/>
        <v/>
      </c>
      <c r="S368" s="30"/>
      <c r="T368" s="9" t="str">
        <f t="shared" si="462"/>
        <v/>
      </c>
      <c r="U368" s="82"/>
      <c r="V368" s="306"/>
      <c r="W368" s="306"/>
      <c r="AD368" s="76" t="str">
        <f>IF($P368="","0",VLOOKUP($P368,登録データ!$U$4:$V$19,2,FALSE))</f>
        <v>0</v>
      </c>
      <c r="AE368" s="76" t="str">
        <f t="shared" si="463"/>
        <v>00</v>
      </c>
      <c r="AF368" s="76" t="str">
        <f t="shared" si="464"/>
        <v/>
      </c>
      <c r="AG368" s="76" t="str">
        <f t="shared" si="459"/>
        <v>000000</v>
      </c>
      <c r="AH368" s="76" t="str">
        <f t="shared" si="460"/>
        <v/>
      </c>
      <c r="AI368" s="76" t="str">
        <f t="shared" si="465"/>
        <v/>
      </c>
      <c r="AJ368" s="320"/>
      <c r="AK368" s="320"/>
      <c r="BH368" s="76"/>
      <c r="BI368" s="76"/>
      <c r="BJ368" s="76"/>
      <c r="BK368" s="76"/>
    </row>
    <row r="369" spans="2:63" ht="19.5" customHeight="1" thickTop="1">
      <c r="B369" s="125">
        <v>117</v>
      </c>
      <c r="C369" s="164"/>
      <c r="D369" s="168"/>
      <c r="E369" s="174"/>
      <c r="F369" s="169"/>
      <c r="G369" s="168"/>
      <c r="H369" s="174"/>
      <c r="I369" s="169"/>
      <c r="J369" s="168"/>
      <c r="K369" s="169"/>
      <c r="L369" s="168"/>
      <c r="M369" s="174"/>
      <c r="N369" s="169"/>
      <c r="O369" s="48" t="s">
        <v>153</v>
      </c>
      <c r="P369" s="113"/>
      <c r="Q369" s="32"/>
      <c r="R369" s="17" t="str">
        <f t="shared" si="461"/>
        <v/>
      </c>
      <c r="S369" s="32"/>
      <c r="T369" s="17" t="str">
        <f t="shared" si="462"/>
        <v/>
      </c>
      <c r="U369" s="102"/>
      <c r="V369" s="305"/>
      <c r="W369" s="305"/>
      <c r="AD369" s="76" t="str">
        <f>IF($P369="","0",VLOOKUP($P369,登録データ!$U$4:$V$19,2,FALSE))</f>
        <v>0</v>
      </c>
      <c r="AE369" s="76" t="str">
        <f t="shared" si="463"/>
        <v>00</v>
      </c>
      <c r="AF369" s="76" t="str">
        <f t="shared" si="464"/>
        <v/>
      </c>
      <c r="AG369" s="76" t="str">
        <f t="shared" si="459"/>
        <v>000000</v>
      </c>
      <c r="AH369" s="76" t="str">
        <f t="shared" si="460"/>
        <v/>
      </c>
      <c r="AI369" s="76" t="str">
        <f t="shared" si="465"/>
        <v/>
      </c>
      <c r="AJ369" s="320" t="str">
        <f>IF($C369="","",IF($C369="@",0,IF(COUNTIF($C$21:$C$620,$C369)=1,0,1)))</f>
        <v/>
      </c>
      <c r="AK369" s="320" t="str">
        <f>IF($L369="","",IF(OR($L369="東京都",$L369="北海道",$L369="大阪府",$L369="京都府",RIGHT($L369,1)="県"),0,1))</f>
        <v/>
      </c>
      <c r="AO369" s="76" t="str">
        <f>IF(AP369="","",RANK(AP369,$AP$21:$AP$600,1))</f>
        <v/>
      </c>
      <c r="AP369" s="76" t="str">
        <f>IF(V369="","",C369)</f>
        <v/>
      </c>
      <c r="AQ369" s="1" t="str">
        <f>IF(AR369="","",RANK(AR369,$AR$21:$AR$600,1))</f>
        <v/>
      </c>
      <c r="AR369" s="76" t="str">
        <f>IF(W369="","",C369)</f>
        <v/>
      </c>
      <c r="BH369" s="76" t="str">
        <f t="shared" ref="BH369" si="502">IF(C369="","",G371)</f>
        <v/>
      </c>
      <c r="BI369" s="76" t="str">
        <f t="shared" ref="BI369" si="503">RIGHT(C369,3)</f>
        <v/>
      </c>
      <c r="BJ369" s="76" t="str">
        <f t="shared" ref="BJ369" si="504">IF(C369="","",RIGHT("00"&amp;BI369,3))</f>
        <v/>
      </c>
      <c r="BK369" s="76" t="str">
        <f t="shared" ref="BK369" si="505">CONCATENATE(BH369,BJ369)</f>
        <v/>
      </c>
    </row>
    <row r="370" spans="2:63" ht="18.75" customHeight="1">
      <c r="B370" s="125"/>
      <c r="C370" s="165"/>
      <c r="D370" s="170"/>
      <c r="E370" s="175"/>
      <c r="F370" s="171"/>
      <c r="G370" s="213"/>
      <c r="H370" s="214"/>
      <c r="I370" s="215"/>
      <c r="J370" s="170"/>
      <c r="K370" s="171"/>
      <c r="L370" s="170"/>
      <c r="M370" s="175"/>
      <c r="N370" s="171"/>
      <c r="O370" s="48" t="s">
        <v>154</v>
      </c>
      <c r="P370" s="27"/>
      <c r="Q370" s="45"/>
      <c r="R370" s="48" t="str">
        <f t="shared" si="461"/>
        <v/>
      </c>
      <c r="S370" s="45"/>
      <c r="T370" s="48" t="str">
        <f t="shared" si="462"/>
        <v/>
      </c>
      <c r="U370" s="73"/>
      <c r="V370" s="306"/>
      <c r="W370" s="306"/>
      <c r="AD370" s="76" t="str">
        <f>IF($P370="","0",VLOOKUP($P370,登録データ!$U$4:$V$19,2,FALSE))</f>
        <v>0</v>
      </c>
      <c r="AE370" s="76" t="str">
        <f t="shared" si="463"/>
        <v>00</v>
      </c>
      <c r="AF370" s="76" t="str">
        <f t="shared" si="464"/>
        <v/>
      </c>
      <c r="AG370" s="76" t="str">
        <f t="shared" si="459"/>
        <v>000000</v>
      </c>
      <c r="AH370" s="76" t="str">
        <f t="shared" si="460"/>
        <v/>
      </c>
      <c r="AI370" s="76" t="str">
        <f t="shared" si="465"/>
        <v/>
      </c>
      <c r="AJ370" s="320"/>
      <c r="AK370" s="320"/>
      <c r="BH370" s="76"/>
      <c r="BI370" s="76"/>
      <c r="BJ370" s="76"/>
      <c r="BK370" s="76"/>
    </row>
    <row r="371" spans="2:63" ht="19.5" customHeight="1" thickBot="1">
      <c r="B371" s="210"/>
      <c r="C371" s="166"/>
      <c r="D371" s="172"/>
      <c r="E371" s="176"/>
      <c r="F371" s="173"/>
      <c r="G371" s="216"/>
      <c r="H371" s="217"/>
      <c r="I371" s="218"/>
      <c r="J371" s="172"/>
      <c r="K371" s="173"/>
      <c r="L371" s="172"/>
      <c r="M371" s="176"/>
      <c r="N371" s="173"/>
      <c r="O371" s="9" t="s">
        <v>188</v>
      </c>
      <c r="P371" s="114"/>
      <c r="Q371" s="30"/>
      <c r="R371" s="9" t="str">
        <f t="shared" si="461"/>
        <v/>
      </c>
      <c r="S371" s="30"/>
      <c r="T371" s="9" t="str">
        <f t="shared" si="462"/>
        <v/>
      </c>
      <c r="U371" s="82"/>
      <c r="V371" s="306"/>
      <c r="W371" s="306"/>
      <c r="AD371" s="76" t="str">
        <f>IF($P371="","0",VLOOKUP($P371,登録データ!$U$4:$V$19,2,FALSE))</f>
        <v>0</v>
      </c>
      <c r="AE371" s="76" t="str">
        <f t="shared" si="463"/>
        <v>00</v>
      </c>
      <c r="AF371" s="76" t="str">
        <f t="shared" si="464"/>
        <v/>
      </c>
      <c r="AG371" s="76" t="str">
        <f t="shared" si="459"/>
        <v>000000</v>
      </c>
      <c r="AH371" s="76" t="str">
        <f t="shared" si="460"/>
        <v/>
      </c>
      <c r="AI371" s="76" t="str">
        <f t="shared" si="465"/>
        <v/>
      </c>
      <c r="AJ371" s="320"/>
      <c r="AK371" s="320"/>
      <c r="BH371" s="76"/>
      <c r="BI371" s="76"/>
      <c r="BJ371" s="76"/>
      <c r="BK371" s="76"/>
    </row>
    <row r="372" spans="2:63" ht="19.5" customHeight="1" thickTop="1">
      <c r="B372" s="125">
        <v>118</v>
      </c>
      <c r="C372" s="164"/>
      <c r="D372" s="168"/>
      <c r="E372" s="174"/>
      <c r="F372" s="169"/>
      <c r="G372" s="168"/>
      <c r="H372" s="174"/>
      <c r="I372" s="169"/>
      <c r="J372" s="168"/>
      <c r="K372" s="169"/>
      <c r="L372" s="168"/>
      <c r="M372" s="174"/>
      <c r="N372" s="169"/>
      <c r="O372" s="48" t="s">
        <v>153</v>
      </c>
      <c r="P372" s="113"/>
      <c r="Q372" s="32"/>
      <c r="R372" s="17" t="str">
        <f t="shared" si="461"/>
        <v/>
      </c>
      <c r="S372" s="32"/>
      <c r="T372" s="17" t="str">
        <f t="shared" si="462"/>
        <v/>
      </c>
      <c r="U372" s="102"/>
      <c r="V372" s="305"/>
      <c r="W372" s="305"/>
      <c r="AD372" s="76" t="str">
        <f>IF($P372="","0",VLOOKUP($P372,登録データ!$U$4:$V$19,2,FALSE))</f>
        <v>0</v>
      </c>
      <c r="AE372" s="76" t="str">
        <f t="shared" si="463"/>
        <v>00</v>
      </c>
      <c r="AF372" s="76" t="str">
        <f t="shared" si="464"/>
        <v/>
      </c>
      <c r="AG372" s="76" t="str">
        <f t="shared" si="459"/>
        <v>000000</v>
      </c>
      <c r="AH372" s="76" t="str">
        <f t="shared" si="460"/>
        <v/>
      </c>
      <c r="AI372" s="76" t="str">
        <f t="shared" si="465"/>
        <v/>
      </c>
      <c r="AJ372" s="320" t="str">
        <f>IF($C372="","",IF($C372="@",0,IF(COUNTIF($C$21:$C$620,$C372)=1,0,1)))</f>
        <v/>
      </c>
      <c r="AK372" s="320" t="str">
        <f>IF($L372="","",IF(OR($L372="東京都",$L372="北海道",$L372="大阪府",$L372="京都府",RIGHT($L372,1)="県"),0,1))</f>
        <v/>
      </c>
      <c r="AO372" s="76" t="str">
        <f>IF(AP372="","",RANK(AP372,$AP$21:$AP$600,1))</f>
        <v/>
      </c>
      <c r="AP372" s="76" t="str">
        <f>IF(V372="","",C372)</f>
        <v/>
      </c>
      <c r="AQ372" s="1" t="str">
        <f>IF(AR372="","",RANK(AR372,$AR$21:$AR$600,1))</f>
        <v/>
      </c>
      <c r="AR372" s="76" t="str">
        <f>IF(W372="","",C372)</f>
        <v/>
      </c>
      <c r="BH372" s="76" t="str">
        <f t="shared" ref="BH372" si="506">IF(C372="","",G374)</f>
        <v/>
      </c>
      <c r="BI372" s="76" t="str">
        <f t="shared" ref="BI372" si="507">RIGHT(C372,3)</f>
        <v/>
      </c>
      <c r="BJ372" s="76" t="str">
        <f t="shared" ref="BJ372" si="508">IF(C372="","",RIGHT("00"&amp;BI372,3))</f>
        <v/>
      </c>
      <c r="BK372" s="76" t="str">
        <f t="shared" ref="BK372" si="509">CONCATENATE(BH372,BJ372)</f>
        <v/>
      </c>
    </row>
    <row r="373" spans="2:63" ht="18.75" customHeight="1">
      <c r="B373" s="125"/>
      <c r="C373" s="165"/>
      <c r="D373" s="170"/>
      <c r="E373" s="175"/>
      <c r="F373" s="171"/>
      <c r="G373" s="213"/>
      <c r="H373" s="214"/>
      <c r="I373" s="215"/>
      <c r="J373" s="170"/>
      <c r="K373" s="171"/>
      <c r="L373" s="170"/>
      <c r="M373" s="175"/>
      <c r="N373" s="171"/>
      <c r="O373" s="48" t="s">
        <v>154</v>
      </c>
      <c r="P373" s="27"/>
      <c r="Q373" s="45"/>
      <c r="R373" s="48" t="str">
        <f t="shared" si="461"/>
        <v/>
      </c>
      <c r="S373" s="45"/>
      <c r="T373" s="48" t="str">
        <f t="shared" si="462"/>
        <v/>
      </c>
      <c r="U373" s="73"/>
      <c r="V373" s="306"/>
      <c r="W373" s="306"/>
      <c r="AD373" s="76" t="str">
        <f>IF($P373="","0",VLOOKUP($P373,登録データ!$U$4:$V$19,2,FALSE))</f>
        <v>0</v>
      </c>
      <c r="AE373" s="76" t="str">
        <f t="shared" si="463"/>
        <v>00</v>
      </c>
      <c r="AF373" s="76" t="str">
        <f t="shared" si="464"/>
        <v/>
      </c>
      <c r="AG373" s="76" t="str">
        <f t="shared" si="459"/>
        <v>000000</v>
      </c>
      <c r="AH373" s="76" t="str">
        <f t="shared" si="460"/>
        <v/>
      </c>
      <c r="AI373" s="76" t="str">
        <f t="shared" si="465"/>
        <v/>
      </c>
      <c r="AJ373" s="320"/>
      <c r="AK373" s="320"/>
      <c r="BH373" s="76"/>
      <c r="BI373" s="76"/>
      <c r="BJ373" s="76"/>
      <c r="BK373" s="76"/>
    </row>
    <row r="374" spans="2:63" ht="19.5" customHeight="1" thickBot="1">
      <c r="B374" s="210"/>
      <c r="C374" s="166"/>
      <c r="D374" s="172"/>
      <c r="E374" s="176"/>
      <c r="F374" s="173"/>
      <c r="G374" s="216"/>
      <c r="H374" s="217"/>
      <c r="I374" s="218"/>
      <c r="J374" s="172"/>
      <c r="K374" s="173"/>
      <c r="L374" s="172"/>
      <c r="M374" s="176"/>
      <c r="N374" s="173"/>
      <c r="O374" s="9" t="s">
        <v>188</v>
      </c>
      <c r="P374" s="114"/>
      <c r="Q374" s="30"/>
      <c r="R374" s="9" t="str">
        <f t="shared" si="461"/>
        <v/>
      </c>
      <c r="S374" s="30"/>
      <c r="T374" s="9" t="str">
        <f t="shared" si="462"/>
        <v/>
      </c>
      <c r="U374" s="82"/>
      <c r="V374" s="306"/>
      <c r="W374" s="306"/>
      <c r="AD374" s="76" t="str">
        <f>IF($P374="","0",VLOOKUP($P374,登録データ!$U$4:$V$19,2,FALSE))</f>
        <v>0</v>
      </c>
      <c r="AE374" s="76" t="str">
        <f t="shared" si="463"/>
        <v>00</v>
      </c>
      <c r="AF374" s="76" t="str">
        <f t="shared" si="464"/>
        <v/>
      </c>
      <c r="AG374" s="76" t="str">
        <f t="shared" si="459"/>
        <v>000000</v>
      </c>
      <c r="AH374" s="76" t="str">
        <f t="shared" si="460"/>
        <v/>
      </c>
      <c r="AI374" s="76" t="str">
        <f t="shared" si="465"/>
        <v/>
      </c>
      <c r="AJ374" s="320"/>
      <c r="AK374" s="320"/>
      <c r="BH374" s="76"/>
      <c r="BI374" s="76"/>
      <c r="BJ374" s="76"/>
      <c r="BK374" s="76"/>
    </row>
    <row r="375" spans="2:63" ht="19.5" customHeight="1" thickTop="1">
      <c r="B375" s="125">
        <v>119</v>
      </c>
      <c r="C375" s="164"/>
      <c r="D375" s="168"/>
      <c r="E375" s="174"/>
      <c r="F375" s="169"/>
      <c r="G375" s="168"/>
      <c r="H375" s="174"/>
      <c r="I375" s="169"/>
      <c r="J375" s="168"/>
      <c r="K375" s="169"/>
      <c r="L375" s="168"/>
      <c r="M375" s="174"/>
      <c r="N375" s="169"/>
      <c r="O375" s="48" t="s">
        <v>153</v>
      </c>
      <c r="P375" s="113"/>
      <c r="Q375" s="32"/>
      <c r="R375" s="17" t="str">
        <f t="shared" si="461"/>
        <v/>
      </c>
      <c r="S375" s="32"/>
      <c r="T375" s="17" t="str">
        <f t="shared" si="462"/>
        <v/>
      </c>
      <c r="U375" s="102"/>
      <c r="V375" s="305"/>
      <c r="W375" s="305"/>
      <c r="AD375" s="76" t="str">
        <f>IF($P375="","0",VLOOKUP($P375,登録データ!$U$4:$V$19,2,FALSE))</f>
        <v>0</v>
      </c>
      <c r="AE375" s="76" t="str">
        <f t="shared" si="463"/>
        <v>00</v>
      </c>
      <c r="AF375" s="76" t="str">
        <f t="shared" si="464"/>
        <v/>
      </c>
      <c r="AG375" s="76" t="str">
        <f t="shared" si="459"/>
        <v>000000</v>
      </c>
      <c r="AH375" s="76" t="str">
        <f t="shared" si="460"/>
        <v/>
      </c>
      <c r="AI375" s="76" t="str">
        <f t="shared" si="465"/>
        <v/>
      </c>
      <c r="AJ375" s="320" t="str">
        <f>IF($C375="","",IF($C375="@",0,IF(COUNTIF($C$21:$C$620,$C375)=1,0,1)))</f>
        <v/>
      </c>
      <c r="AK375" s="320" t="str">
        <f>IF($L375="","",IF(OR($L375="東京都",$L375="北海道",$L375="大阪府",$L375="京都府",RIGHT($L375,1)="県"),0,1))</f>
        <v/>
      </c>
      <c r="AO375" s="76" t="str">
        <f>IF(AP375="","",RANK(AP375,$AP$21:$AP$600,1))</f>
        <v/>
      </c>
      <c r="AP375" s="76" t="str">
        <f>IF(V375="","",C375)</f>
        <v/>
      </c>
      <c r="AQ375" s="1" t="str">
        <f>IF(AR375="","",RANK(AR375,$AR$21:$AR$600,1))</f>
        <v/>
      </c>
      <c r="AR375" s="76" t="str">
        <f>IF(W375="","",C375)</f>
        <v/>
      </c>
      <c r="BH375" s="76" t="str">
        <f t="shared" ref="BH375" si="510">IF(C375="","",G377)</f>
        <v/>
      </c>
      <c r="BI375" s="76" t="str">
        <f t="shared" ref="BI375" si="511">RIGHT(C375,3)</f>
        <v/>
      </c>
      <c r="BJ375" s="76" t="str">
        <f t="shared" ref="BJ375" si="512">IF(C375="","",RIGHT("00"&amp;BI375,3))</f>
        <v/>
      </c>
      <c r="BK375" s="76" t="str">
        <f t="shared" ref="BK375" si="513">CONCATENATE(BH375,BJ375)</f>
        <v/>
      </c>
    </row>
    <row r="376" spans="2:63" ht="18.75" customHeight="1">
      <c r="B376" s="125"/>
      <c r="C376" s="165"/>
      <c r="D376" s="170"/>
      <c r="E376" s="175"/>
      <c r="F376" s="171"/>
      <c r="G376" s="213"/>
      <c r="H376" s="214"/>
      <c r="I376" s="215"/>
      <c r="J376" s="170"/>
      <c r="K376" s="171"/>
      <c r="L376" s="170"/>
      <c r="M376" s="175"/>
      <c r="N376" s="171"/>
      <c r="O376" s="48" t="s">
        <v>154</v>
      </c>
      <c r="P376" s="27"/>
      <c r="Q376" s="45"/>
      <c r="R376" s="48" t="str">
        <f t="shared" si="461"/>
        <v/>
      </c>
      <c r="S376" s="45"/>
      <c r="T376" s="48" t="str">
        <f t="shared" si="462"/>
        <v/>
      </c>
      <c r="U376" s="73"/>
      <c r="V376" s="306"/>
      <c r="W376" s="306"/>
      <c r="AD376" s="76" t="str">
        <f>IF($P376="","0",VLOOKUP($P376,登録データ!$U$4:$V$19,2,FALSE))</f>
        <v>0</v>
      </c>
      <c r="AE376" s="76" t="str">
        <f t="shared" si="463"/>
        <v>00</v>
      </c>
      <c r="AF376" s="76" t="str">
        <f t="shared" si="464"/>
        <v/>
      </c>
      <c r="AG376" s="76" t="str">
        <f t="shared" si="459"/>
        <v>000000</v>
      </c>
      <c r="AH376" s="76" t="str">
        <f t="shared" si="460"/>
        <v/>
      </c>
      <c r="AI376" s="76" t="str">
        <f t="shared" si="465"/>
        <v/>
      </c>
      <c r="AJ376" s="320"/>
      <c r="AK376" s="320"/>
      <c r="BH376" s="76"/>
      <c r="BI376" s="76"/>
      <c r="BJ376" s="76"/>
      <c r="BK376" s="76"/>
    </row>
    <row r="377" spans="2:63" ht="19.5" customHeight="1" thickBot="1">
      <c r="B377" s="210"/>
      <c r="C377" s="166"/>
      <c r="D377" s="172"/>
      <c r="E377" s="176"/>
      <c r="F377" s="173"/>
      <c r="G377" s="216"/>
      <c r="H377" s="217"/>
      <c r="I377" s="218"/>
      <c r="J377" s="172"/>
      <c r="K377" s="173"/>
      <c r="L377" s="172"/>
      <c r="M377" s="176"/>
      <c r="N377" s="173"/>
      <c r="O377" s="9" t="s">
        <v>188</v>
      </c>
      <c r="P377" s="114"/>
      <c r="Q377" s="30"/>
      <c r="R377" s="9" t="str">
        <f t="shared" si="461"/>
        <v/>
      </c>
      <c r="S377" s="30"/>
      <c r="T377" s="9" t="str">
        <f t="shared" si="462"/>
        <v/>
      </c>
      <c r="U377" s="82"/>
      <c r="V377" s="306"/>
      <c r="W377" s="306"/>
      <c r="AD377" s="76" t="str">
        <f>IF($P377="","0",VLOOKUP($P377,登録データ!$U$4:$V$19,2,FALSE))</f>
        <v>0</v>
      </c>
      <c r="AE377" s="76" t="str">
        <f t="shared" si="463"/>
        <v>00</v>
      </c>
      <c r="AF377" s="76" t="str">
        <f t="shared" si="464"/>
        <v/>
      </c>
      <c r="AG377" s="76" t="str">
        <f t="shared" si="459"/>
        <v>000000</v>
      </c>
      <c r="AH377" s="76" t="str">
        <f t="shared" si="460"/>
        <v/>
      </c>
      <c r="AI377" s="76" t="str">
        <f t="shared" si="465"/>
        <v/>
      </c>
      <c r="AJ377" s="320"/>
      <c r="AK377" s="320"/>
      <c r="BH377" s="76"/>
      <c r="BI377" s="76"/>
      <c r="BJ377" s="76"/>
      <c r="BK377" s="76"/>
    </row>
    <row r="378" spans="2:63" ht="19.5" customHeight="1" thickTop="1">
      <c r="B378" s="125">
        <v>120</v>
      </c>
      <c r="C378" s="164"/>
      <c r="D378" s="168"/>
      <c r="E378" s="174"/>
      <c r="F378" s="169"/>
      <c r="G378" s="168"/>
      <c r="H378" s="174"/>
      <c r="I378" s="169"/>
      <c r="J378" s="168"/>
      <c r="K378" s="169"/>
      <c r="L378" s="168"/>
      <c r="M378" s="174"/>
      <c r="N378" s="169"/>
      <c r="O378" s="48" t="s">
        <v>153</v>
      </c>
      <c r="P378" s="113"/>
      <c r="Q378" s="32"/>
      <c r="R378" s="17" t="str">
        <f t="shared" si="461"/>
        <v/>
      </c>
      <c r="S378" s="32"/>
      <c r="T378" s="17" t="str">
        <f t="shared" si="462"/>
        <v/>
      </c>
      <c r="U378" s="102"/>
      <c r="V378" s="305"/>
      <c r="W378" s="305"/>
      <c r="AD378" s="76" t="str">
        <f>IF($P378="","0",VLOOKUP($P378,登録データ!$U$4:$V$19,2,FALSE))</f>
        <v>0</v>
      </c>
      <c r="AE378" s="76" t="str">
        <f t="shared" si="463"/>
        <v>00</v>
      </c>
      <c r="AF378" s="76" t="str">
        <f t="shared" si="464"/>
        <v/>
      </c>
      <c r="AG378" s="76" t="str">
        <f t="shared" si="459"/>
        <v>000000</v>
      </c>
      <c r="AH378" s="76" t="str">
        <f t="shared" si="460"/>
        <v/>
      </c>
      <c r="AI378" s="76" t="str">
        <f t="shared" si="465"/>
        <v/>
      </c>
      <c r="AJ378" s="320" t="str">
        <f>IF($C378="","",IF($C378="@",0,IF(COUNTIF($C$21:$C$620,$C378)=1,0,1)))</f>
        <v/>
      </c>
      <c r="AK378" s="320" t="str">
        <f>IF($L378="","",IF(OR($L378="東京都",$L378="北海道",$L378="大阪府",$L378="京都府",RIGHT($L378,1)="県"),0,1))</f>
        <v/>
      </c>
      <c r="AO378" s="76" t="str">
        <f>IF(AP378="","",RANK(AP378,$AP$21:$AP$600,1))</f>
        <v/>
      </c>
      <c r="AP378" s="76" t="str">
        <f>IF(V378="","",C378)</f>
        <v/>
      </c>
      <c r="AQ378" s="1" t="str">
        <f>IF(AR378="","",RANK(AR378,$AR$21:$AR$600,1))</f>
        <v/>
      </c>
      <c r="AR378" s="76" t="str">
        <f>IF(W378="","",C378)</f>
        <v/>
      </c>
      <c r="BH378" s="76" t="str">
        <f t="shared" ref="BH378" si="514">IF(C378="","",G380)</f>
        <v/>
      </c>
      <c r="BI378" s="76" t="str">
        <f t="shared" ref="BI378" si="515">RIGHT(C378,3)</f>
        <v/>
      </c>
      <c r="BJ378" s="76" t="str">
        <f t="shared" ref="BJ378" si="516">IF(C378="","",RIGHT("00"&amp;BI378,3))</f>
        <v/>
      </c>
      <c r="BK378" s="76" t="str">
        <f t="shared" ref="BK378" si="517">CONCATENATE(BH378,BJ378)</f>
        <v/>
      </c>
    </row>
    <row r="379" spans="2:63" ht="18.75" customHeight="1">
      <c r="B379" s="125"/>
      <c r="C379" s="165"/>
      <c r="D379" s="170"/>
      <c r="E379" s="175"/>
      <c r="F379" s="171"/>
      <c r="G379" s="213"/>
      <c r="H379" s="214"/>
      <c r="I379" s="215"/>
      <c r="J379" s="170"/>
      <c r="K379" s="171"/>
      <c r="L379" s="170"/>
      <c r="M379" s="175"/>
      <c r="N379" s="171"/>
      <c r="O379" s="48" t="s">
        <v>154</v>
      </c>
      <c r="P379" s="27"/>
      <c r="Q379" s="45"/>
      <c r="R379" s="48" t="str">
        <f t="shared" si="461"/>
        <v/>
      </c>
      <c r="S379" s="45"/>
      <c r="T379" s="48" t="str">
        <f t="shared" si="462"/>
        <v/>
      </c>
      <c r="U379" s="73"/>
      <c r="V379" s="306"/>
      <c r="W379" s="306"/>
      <c r="AD379" s="76" t="str">
        <f>IF($P379="","0",VLOOKUP($P379,登録データ!$U$4:$V$19,2,FALSE))</f>
        <v>0</v>
      </c>
      <c r="AE379" s="76" t="str">
        <f t="shared" si="463"/>
        <v>00</v>
      </c>
      <c r="AF379" s="76" t="str">
        <f t="shared" si="464"/>
        <v/>
      </c>
      <c r="AG379" s="76" t="str">
        <f t="shared" si="459"/>
        <v>000000</v>
      </c>
      <c r="AH379" s="76" t="str">
        <f t="shared" si="460"/>
        <v/>
      </c>
      <c r="AI379" s="76" t="str">
        <f t="shared" si="465"/>
        <v/>
      </c>
      <c r="AJ379" s="320"/>
      <c r="AK379" s="320"/>
      <c r="BH379" s="76"/>
      <c r="BI379" s="76"/>
      <c r="BJ379" s="76"/>
      <c r="BK379" s="76"/>
    </row>
    <row r="380" spans="2:63" ht="19.5" customHeight="1" thickBot="1">
      <c r="B380" s="210"/>
      <c r="C380" s="166"/>
      <c r="D380" s="172"/>
      <c r="E380" s="176"/>
      <c r="F380" s="173"/>
      <c r="G380" s="216"/>
      <c r="H380" s="217"/>
      <c r="I380" s="218"/>
      <c r="J380" s="172"/>
      <c r="K380" s="173"/>
      <c r="L380" s="172"/>
      <c r="M380" s="176"/>
      <c r="N380" s="173"/>
      <c r="O380" s="9" t="s">
        <v>188</v>
      </c>
      <c r="P380" s="114"/>
      <c r="Q380" s="30"/>
      <c r="R380" s="9" t="str">
        <f t="shared" si="461"/>
        <v/>
      </c>
      <c r="S380" s="30"/>
      <c r="T380" s="9" t="str">
        <f t="shared" si="462"/>
        <v/>
      </c>
      <c r="U380" s="82"/>
      <c r="V380" s="306"/>
      <c r="W380" s="306"/>
      <c r="AD380" s="76" t="str">
        <f>IF($P380="","0",VLOOKUP($P380,登録データ!$U$4:$V$19,2,FALSE))</f>
        <v>0</v>
      </c>
      <c r="AE380" s="76" t="str">
        <f t="shared" si="463"/>
        <v>00</v>
      </c>
      <c r="AF380" s="76" t="str">
        <f t="shared" si="464"/>
        <v/>
      </c>
      <c r="AG380" s="76" t="str">
        <f t="shared" si="459"/>
        <v>000000</v>
      </c>
      <c r="AH380" s="76" t="str">
        <f t="shared" si="460"/>
        <v/>
      </c>
      <c r="AI380" s="76" t="str">
        <f t="shared" si="465"/>
        <v/>
      </c>
      <c r="AJ380" s="320"/>
      <c r="AK380" s="320"/>
      <c r="BH380" s="76"/>
      <c r="BI380" s="76"/>
      <c r="BJ380" s="76"/>
      <c r="BK380" s="76"/>
    </row>
    <row r="381" spans="2:63" ht="19.5" customHeight="1" thickTop="1">
      <c r="B381" s="125">
        <v>121</v>
      </c>
      <c r="C381" s="164"/>
      <c r="D381" s="168"/>
      <c r="E381" s="174"/>
      <c r="F381" s="169"/>
      <c r="G381" s="168"/>
      <c r="H381" s="174"/>
      <c r="I381" s="169"/>
      <c r="J381" s="168"/>
      <c r="K381" s="169"/>
      <c r="L381" s="168"/>
      <c r="M381" s="174"/>
      <c r="N381" s="169"/>
      <c r="O381" s="48" t="s">
        <v>153</v>
      </c>
      <c r="P381" s="113"/>
      <c r="Q381" s="32"/>
      <c r="R381" s="17" t="str">
        <f t="shared" si="461"/>
        <v/>
      </c>
      <c r="S381" s="32"/>
      <c r="T381" s="17" t="str">
        <f t="shared" si="462"/>
        <v/>
      </c>
      <c r="U381" s="102"/>
      <c r="V381" s="305"/>
      <c r="W381" s="305"/>
      <c r="AD381" s="76" t="str">
        <f>IF($P381="","0",VLOOKUP($P381,登録データ!$U$4:$V$19,2,FALSE))</f>
        <v>0</v>
      </c>
      <c r="AE381" s="76" t="str">
        <f t="shared" si="463"/>
        <v>00</v>
      </c>
      <c r="AF381" s="76" t="str">
        <f t="shared" si="464"/>
        <v/>
      </c>
      <c r="AG381" s="76" t="str">
        <f t="shared" si="459"/>
        <v>000000</v>
      </c>
      <c r="AH381" s="76" t="str">
        <f t="shared" si="460"/>
        <v/>
      </c>
      <c r="AI381" s="76" t="str">
        <f t="shared" si="465"/>
        <v/>
      </c>
      <c r="AJ381" s="320" t="str">
        <f>IF($C381="","",IF($C381="@",0,IF(COUNTIF($C$21:$C$620,$C381)=1,0,1)))</f>
        <v/>
      </c>
      <c r="AK381" s="320" t="str">
        <f>IF($L381="","",IF(OR($L381="東京都",$L381="北海道",$L381="大阪府",$L381="京都府",RIGHT($L381,1)="県"),0,1))</f>
        <v/>
      </c>
      <c r="AO381" s="76" t="str">
        <f>IF(AP381="","",RANK(AP381,$AP$21:$AP$600,1))</f>
        <v/>
      </c>
      <c r="AP381" s="76" t="str">
        <f>IF(V381="","",C381)</f>
        <v/>
      </c>
      <c r="AQ381" s="1" t="str">
        <f>IF(AR381="","",RANK(AR381,$AR$21:$AR$600,1))</f>
        <v/>
      </c>
      <c r="AR381" s="76" t="str">
        <f>IF(W381="","",C381)</f>
        <v/>
      </c>
      <c r="BH381" s="76" t="str">
        <f t="shared" ref="BH381" si="518">IF(C381="","",G383)</f>
        <v/>
      </c>
      <c r="BI381" s="76" t="str">
        <f t="shared" ref="BI381" si="519">RIGHT(C381,3)</f>
        <v/>
      </c>
      <c r="BJ381" s="76" t="str">
        <f t="shared" ref="BJ381" si="520">IF(C381="","",RIGHT("00"&amp;BI381,3))</f>
        <v/>
      </c>
      <c r="BK381" s="76" t="str">
        <f t="shared" ref="BK381" si="521">CONCATENATE(BH381,BJ381)</f>
        <v/>
      </c>
    </row>
    <row r="382" spans="2:63" ht="18.75" customHeight="1">
      <c r="B382" s="125"/>
      <c r="C382" s="165"/>
      <c r="D382" s="170"/>
      <c r="E382" s="175"/>
      <c r="F382" s="171"/>
      <c r="G382" s="213"/>
      <c r="H382" s="214"/>
      <c r="I382" s="215"/>
      <c r="J382" s="170"/>
      <c r="K382" s="171"/>
      <c r="L382" s="170"/>
      <c r="M382" s="175"/>
      <c r="N382" s="171"/>
      <c r="O382" s="48" t="s">
        <v>154</v>
      </c>
      <c r="P382" s="27"/>
      <c r="Q382" s="45"/>
      <c r="R382" s="48" t="str">
        <f t="shared" si="461"/>
        <v/>
      </c>
      <c r="S382" s="45"/>
      <c r="T382" s="48" t="str">
        <f t="shared" si="462"/>
        <v/>
      </c>
      <c r="U382" s="73"/>
      <c r="V382" s="306"/>
      <c r="W382" s="306"/>
      <c r="AD382" s="76" t="str">
        <f>IF($P382="","0",VLOOKUP($P382,登録データ!$U$4:$V$19,2,FALSE))</f>
        <v>0</v>
      </c>
      <c r="AE382" s="76" t="str">
        <f t="shared" si="463"/>
        <v>00</v>
      </c>
      <c r="AF382" s="76" t="str">
        <f t="shared" si="464"/>
        <v/>
      </c>
      <c r="AG382" s="76" t="str">
        <f t="shared" si="459"/>
        <v>000000</v>
      </c>
      <c r="AH382" s="76" t="str">
        <f t="shared" si="460"/>
        <v/>
      </c>
      <c r="AI382" s="76" t="str">
        <f t="shared" si="465"/>
        <v/>
      </c>
      <c r="AJ382" s="320"/>
      <c r="AK382" s="320"/>
      <c r="BH382" s="76"/>
      <c r="BI382" s="76"/>
      <c r="BJ382" s="76"/>
      <c r="BK382" s="76"/>
    </row>
    <row r="383" spans="2:63" ht="19.5" customHeight="1" thickBot="1">
      <c r="B383" s="210"/>
      <c r="C383" s="166"/>
      <c r="D383" s="172"/>
      <c r="E383" s="176"/>
      <c r="F383" s="173"/>
      <c r="G383" s="216"/>
      <c r="H383" s="217"/>
      <c r="I383" s="218"/>
      <c r="J383" s="172"/>
      <c r="K383" s="173"/>
      <c r="L383" s="172"/>
      <c r="M383" s="176"/>
      <c r="N383" s="173"/>
      <c r="O383" s="9" t="s">
        <v>188</v>
      </c>
      <c r="P383" s="114"/>
      <c r="Q383" s="30"/>
      <c r="R383" s="9" t="str">
        <f t="shared" si="461"/>
        <v/>
      </c>
      <c r="S383" s="30"/>
      <c r="T383" s="9" t="str">
        <f t="shared" si="462"/>
        <v/>
      </c>
      <c r="U383" s="82"/>
      <c r="V383" s="306"/>
      <c r="W383" s="306"/>
      <c r="AD383" s="76" t="str">
        <f>IF($P383="","0",VLOOKUP($P383,登録データ!$U$4:$V$19,2,FALSE))</f>
        <v>0</v>
      </c>
      <c r="AE383" s="76" t="str">
        <f t="shared" si="463"/>
        <v>00</v>
      </c>
      <c r="AF383" s="76" t="str">
        <f t="shared" si="464"/>
        <v/>
      </c>
      <c r="AG383" s="76" t="str">
        <f t="shared" si="459"/>
        <v>000000</v>
      </c>
      <c r="AH383" s="76" t="str">
        <f t="shared" si="460"/>
        <v/>
      </c>
      <c r="AI383" s="76" t="str">
        <f t="shared" si="465"/>
        <v/>
      </c>
      <c r="AJ383" s="320"/>
      <c r="AK383" s="320"/>
      <c r="BH383" s="76"/>
      <c r="BI383" s="76"/>
      <c r="BJ383" s="76"/>
      <c r="BK383" s="76"/>
    </row>
    <row r="384" spans="2:63" ht="19.5" customHeight="1" thickTop="1">
      <c r="B384" s="125">
        <v>122</v>
      </c>
      <c r="C384" s="164"/>
      <c r="D384" s="168"/>
      <c r="E384" s="174"/>
      <c r="F384" s="169"/>
      <c r="G384" s="168"/>
      <c r="H384" s="174"/>
      <c r="I384" s="169"/>
      <c r="J384" s="168"/>
      <c r="K384" s="169"/>
      <c r="L384" s="168"/>
      <c r="M384" s="174"/>
      <c r="N384" s="169"/>
      <c r="O384" s="48" t="s">
        <v>153</v>
      </c>
      <c r="P384" s="113"/>
      <c r="Q384" s="32"/>
      <c r="R384" s="17" t="str">
        <f t="shared" si="461"/>
        <v/>
      </c>
      <c r="S384" s="32"/>
      <c r="T384" s="17" t="str">
        <f t="shared" si="462"/>
        <v/>
      </c>
      <c r="U384" s="102"/>
      <c r="V384" s="305"/>
      <c r="W384" s="305"/>
      <c r="AD384" s="76" t="str">
        <f>IF($P384="","0",VLOOKUP($P384,登録データ!$U$4:$V$19,2,FALSE))</f>
        <v>0</v>
      </c>
      <c r="AE384" s="76" t="str">
        <f t="shared" si="463"/>
        <v>00</v>
      </c>
      <c r="AF384" s="76" t="str">
        <f t="shared" si="464"/>
        <v/>
      </c>
      <c r="AG384" s="76" t="str">
        <f t="shared" si="459"/>
        <v>000000</v>
      </c>
      <c r="AH384" s="76" t="str">
        <f t="shared" si="460"/>
        <v/>
      </c>
      <c r="AI384" s="76" t="str">
        <f t="shared" si="465"/>
        <v/>
      </c>
      <c r="AJ384" s="320" t="str">
        <f>IF($C384="","",IF($C384="@",0,IF(COUNTIF($C$21:$C$620,$C384)=1,0,1)))</f>
        <v/>
      </c>
      <c r="AK384" s="320" t="str">
        <f>IF($L384="","",IF(OR($L384="東京都",$L384="北海道",$L384="大阪府",$L384="京都府",RIGHT($L384,1)="県"),0,1))</f>
        <v/>
      </c>
      <c r="AO384" s="76" t="str">
        <f>IF(AP384="","",RANK(AP384,$AP$21:$AP$600,1))</f>
        <v/>
      </c>
      <c r="AP384" s="76" t="str">
        <f>IF(V384="","",C384)</f>
        <v/>
      </c>
      <c r="AQ384" s="1" t="str">
        <f>IF(AR384="","",RANK(AR384,$AR$21:$AR$600,1))</f>
        <v/>
      </c>
      <c r="AR384" s="76" t="str">
        <f>IF(W384="","",C384)</f>
        <v/>
      </c>
      <c r="BH384" s="76" t="str">
        <f t="shared" ref="BH384" si="522">IF(C384="","",G386)</f>
        <v/>
      </c>
      <c r="BI384" s="76" t="str">
        <f t="shared" ref="BI384" si="523">RIGHT(C384,3)</f>
        <v/>
      </c>
      <c r="BJ384" s="76" t="str">
        <f t="shared" ref="BJ384" si="524">IF(C384="","",RIGHT("00"&amp;BI384,3))</f>
        <v/>
      </c>
      <c r="BK384" s="76" t="str">
        <f t="shared" ref="BK384" si="525">CONCATENATE(BH384,BJ384)</f>
        <v/>
      </c>
    </row>
    <row r="385" spans="2:63" ht="18.75" customHeight="1">
      <c r="B385" s="125"/>
      <c r="C385" s="165"/>
      <c r="D385" s="170"/>
      <c r="E385" s="175"/>
      <c r="F385" s="171"/>
      <c r="G385" s="213"/>
      <c r="H385" s="214"/>
      <c r="I385" s="215"/>
      <c r="J385" s="170"/>
      <c r="K385" s="171"/>
      <c r="L385" s="170"/>
      <c r="M385" s="175"/>
      <c r="N385" s="171"/>
      <c r="O385" s="48" t="s">
        <v>154</v>
      </c>
      <c r="P385" s="27"/>
      <c r="Q385" s="45"/>
      <c r="R385" s="48" t="str">
        <f t="shared" si="461"/>
        <v/>
      </c>
      <c r="S385" s="45"/>
      <c r="T385" s="48" t="str">
        <f t="shared" si="462"/>
        <v/>
      </c>
      <c r="U385" s="73"/>
      <c r="V385" s="306"/>
      <c r="W385" s="306"/>
      <c r="AD385" s="76" t="str">
        <f>IF($P385="","0",VLOOKUP($P385,登録データ!$U$4:$V$19,2,FALSE))</f>
        <v>0</v>
      </c>
      <c r="AE385" s="76" t="str">
        <f t="shared" si="463"/>
        <v>00</v>
      </c>
      <c r="AF385" s="76" t="str">
        <f t="shared" si="464"/>
        <v/>
      </c>
      <c r="AG385" s="76" t="str">
        <f t="shared" si="459"/>
        <v>000000</v>
      </c>
      <c r="AH385" s="76" t="str">
        <f t="shared" si="460"/>
        <v/>
      </c>
      <c r="AI385" s="76" t="str">
        <f t="shared" si="465"/>
        <v/>
      </c>
      <c r="AJ385" s="320"/>
      <c r="AK385" s="320"/>
      <c r="BH385" s="76"/>
      <c r="BI385" s="76"/>
      <c r="BJ385" s="76"/>
      <c r="BK385" s="76"/>
    </row>
    <row r="386" spans="2:63" ht="19.5" customHeight="1" thickBot="1">
      <c r="B386" s="210"/>
      <c r="C386" s="166"/>
      <c r="D386" s="172"/>
      <c r="E386" s="176"/>
      <c r="F386" s="173"/>
      <c r="G386" s="216"/>
      <c r="H386" s="217"/>
      <c r="I386" s="218"/>
      <c r="J386" s="172"/>
      <c r="K386" s="173"/>
      <c r="L386" s="172"/>
      <c r="M386" s="176"/>
      <c r="N386" s="173"/>
      <c r="O386" s="9" t="s">
        <v>188</v>
      </c>
      <c r="P386" s="114"/>
      <c r="Q386" s="30"/>
      <c r="R386" s="9" t="str">
        <f t="shared" si="461"/>
        <v/>
      </c>
      <c r="S386" s="30"/>
      <c r="T386" s="9" t="str">
        <f t="shared" si="462"/>
        <v/>
      </c>
      <c r="U386" s="82"/>
      <c r="V386" s="306"/>
      <c r="W386" s="306"/>
      <c r="AD386" s="76" t="str">
        <f>IF($P386="","0",VLOOKUP($P386,登録データ!$U$4:$V$19,2,FALSE))</f>
        <v>0</v>
      </c>
      <c r="AE386" s="76" t="str">
        <f t="shared" si="463"/>
        <v>00</v>
      </c>
      <c r="AF386" s="76" t="str">
        <f t="shared" si="464"/>
        <v/>
      </c>
      <c r="AG386" s="76" t="str">
        <f t="shared" si="459"/>
        <v>000000</v>
      </c>
      <c r="AH386" s="76" t="str">
        <f t="shared" si="460"/>
        <v/>
      </c>
      <c r="AI386" s="76" t="str">
        <f t="shared" si="465"/>
        <v/>
      </c>
      <c r="AJ386" s="320"/>
      <c r="AK386" s="320"/>
      <c r="BH386" s="76"/>
      <c r="BI386" s="76"/>
      <c r="BJ386" s="76"/>
      <c r="BK386" s="76"/>
    </row>
    <row r="387" spans="2:63" ht="19.5" customHeight="1" thickTop="1">
      <c r="B387" s="125">
        <v>123</v>
      </c>
      <c r="C387" s="164"/>
      <c r="D387" s="168"/>
      <c r="E387" s="174"/>
      <c r="F387" s="169"/>
      <c r="G387" s="168"/>
      <c r="H387" s="174"/>
      <c r="I387" s="169"/>
      <c r="J387" s="168"/>
      <c r="K387" s="169"/>
      <c r="L387" s="168"/>
      <c r="M387" s="174"/>
      <c r="N387" s="169"/>
      <c r="O387" s="48" t="s">
        <v>153</v>
      </c>
      <c r="P387" s="113"/>
      <c r="Q387" s="32"/>
      <c r="R387" s="17" t="str">
        <f t="shared" si="461"/>
        <v/>
      </c>
      <c r="S387" s="32"/>
      <c r="T387" s="17" t="str">
        <f t="shared" si="462"/>
        <v/>
      </c>
      <c r="U387" s="102"/>
      <c r="V387" s="305"/>
      <c r="W387" s="305"/>
      <c r="AD387" s="76" t="str">
        <f>IF($P387="","0",VLOOKUP($P387,登録データ!$U$4:$V$19,2,FALSE))</f>
        <v>0</v>
      </c>
      <c r="AE387" s="76" t="str">
        <f t="shared" si="463"/>
        <v>00</v>
      </c>
      <c r="AF387" s="76" t="str">
        <f t="shared" si="464"/>
        <v/>
      </c>
      <c r="AG387" s="76" t="str">
        <f t="shared" si="459"/>
        <v>000000</v>
      </c>
      <c r="AH387" s="76" t="str">
        <f t="shared" si="460"/>
        <v/>
      </c>
      <c r="AI387" s="76" t="str">
        <f t="shared" si="465"/>
        <v/>
      </c>
      <c r="AJ387" s="320" t="str">
        <f>IF($C387="","",IF($C387="@",0,IF(COUNTIF($C$21:$C$620,$C387)=1,0,1)))</f>
        <v/>
      </c>
      <c r="AK387" s="320" t="str">
        <f>IF($L387="","",IF(OR($L387="東京都",$L387="北海道",$L387="大阪府",$L387="京都府",RIGHT($L387,1)="県"),0,1))</f>
        <v/>
      </c>
      <c r="AO387" s="76" t="str">
        <f>IF(AP387="","",RANK(AP387,$AP$21:$AP$600,1))</f>
        <v/>
      </c>
      <c r="AP387" s="76" t="str">
        <f>IF(V387="","",C387)</f>
        <v/>
      </c>
      <c r="AQ387" s="1" t="str">
        <f>IF(AR387="","",RANK(AR387,$AR$21:$AR$600,1))</f>
        <v/>
      </c>
      <c r="AR387" s="76" t="str">
        <f>IF(W387="","",C387)</f>
        <v/>
      </c>
      <c r="BH387" s="76" t="str">
        <f t="shared" ref="BH387" si="526">IF(C387="","",G389)</f>
        <v/>
      </c>
      <c r="BI387" s="76" t="str">
        <f t="shared" ref="BI387" si="527">RIGHT(C387,3)</f>
        <v/>
      </c>
      <c r="BJ387" s="76" t="str">
        <f t="shared" ref="BJ387" si="528">IF(C387="","",RIGHT("00"&amp;BI387,3))</f>
        <v/>
      </c>
      <c r="BK387" s="76" t="str">
        <f t="shared" ref="BK387" si="529">CONCATENATE(BH387,BJ387)</f>
        <v/>
      </c>
    </row>
    <row r="388" spans="2:63" ht="18.75" customHeight="1">
      <c r="B388" s="125"/>
      <c r="C388" s="165"/>
      <c r="D388" s="170"/>
      <c r="E388" s="175"/>
      <c r="F388" s="171"/>
      <c r="G388" s="213"/>
      <c r="H388" s="214"/>
      <c r="I388" s="215"/>
      <c r="J388" s="170"/>
      <c r="K388" s="171"/>
      <c r="L388" s="170"/>
      <c r="M388" s="175"/>
      <c r="N388" s="171"/>
      <c r="O388" s="48" t="s">
        <v>154</v>
      </c>
      <c r="P388" s="27"/>
      <c r="Q388" s="45"/>
      <c r="R388" s="48" t="str">
        <f t="shared" si="461"/>
        <v/>
      </c>
      <c r="S388" s="45"/>
      <c r="T388" s="48" t="str">
        <f t="shared" si="462"/>
        <v/>
      </c>
      <c r="U388" s="73"/>
      <c r="V388" s="306"/>
      <c r="W388" s="306"/>
      <c r="AD388" s="76" t="str">
        <f>IF($P388="","0",VLOOKUP($P388,登録データ!$U$4:$V$19,2,FALSE))</f>
        <v>0</v>
      </c>
      <c r="AE388" s="76" t="str">
        <f t="shared" si="463"/>
        <v>00</v>
      </c>
      <c r="AF388" s="76" t="str">
        <f t="shared" si="464"/>
        <v/>
      </c>
      <c r="AG388" s="76" t="str">
        <f t="shared" si="459"/>
        <v>000000</v>
      </c>
      <c r="AH388" s="76" t="str">
        <f t="shared" si="460"/>
        <v/>
      </c>
      <c r="AI388" s="76" t="str">
        <f t="shared" si="465"/>
        <v/>
      </c>
      <c r="AJ388" s="320"/>
      <c r="AK388" s="320"/>
      <c r="BH388" s="76"/>
      <c r="BI388" s="76"/>
      <c r="BJ388" s="76"/>
      <c r="BK388" s="76"/>
    </row>
    <row r="389" spans="2:63" ht="19.5" customHeight="1" thickBot="1">
      <c r="B389" s="210"/>
      <c r="C389" s="166"/>
      <c r="D389" s="172"/>
      <c r="E389" s="176"/>
      <c r="F389" s="173"/>
      <c r="G389" s="216"/>
      <c r="H389" s="217"/>
      <c r="I389" s="218"/>
      <c r="J389" s="172"/>
      <c r="K389" s="173"/>
      <c r="L389" s="172"/>
      <c r="M389" s="176"/>
      <c r="N389" s="173"/>
      <c r="O389" s="9" t="s">
        <v>188</v>
      </c>
      <c r="P389" s="114"/>
      <c r="Q389" s="30"/>
      <c r="R389" s="9" t="str">
        <f t="shared" si="461"/>
        <v/>
      </c>
      <c r="S389" s="30"/>
      <c r="T389" s="9" t="str">
        <f t="shared" si="462"/>
        <v/>
      </c>
      <c r="U389" s="82"/>
      <c r="V389" s="306"/>
      <c r="W389" s="306"/>
      <c r="AD389" s="76" t="str">
        <f>IF($P389="","0",VLOOKUP($P389,登録データ!$U$4:$V$19,2,FALSE))</f>
        <v>0</v>
      </c>
      <c r="AE389" s="76" t="str">
        <f t="shared" si="463"/>
        <v>00</v>
      </c>
      <c r="AF389" s="76" t="str">
        <f t="shared" si="464"/>
        <v/>
      </c>
      <c r="AG389" s="76" t="str">
        <f t="shared" si="459"/>
        <v>000000</v>
      </c>
      <c r="AH389" s="76" t="str">
        <f t="shared" si="460"/>
        <v/>
      </c>
      <c r="AI389" s="76" t="str">
        <f t="shared" si="465"/>
        <v/>
      </c>
      <c r="AJ389" s="320"/>
      <c r="AK389" s="320"/>
      <c r="BH389" s="76"/>
      <c r="BI389" s="76"/>
      <c r="BJ389" s="76"/>
      <c r="BK389" s="76"/>
    </row>
    <row r="390" spans="2:63" ht="19.5" customHeight="1" thickTop="1">
      <c r="B390" s="125">
        <v>124</v>
      </c>
      <c r="C390" s="164"/>
      <c r="D390" s="168"/>
      <c r="E390" s="174"/>
      <c r="F390" s="169"/>
      <c r="G390" s="168"/>
      <c r="H390" s="174"/>
      <c r="I390" s="169"/>
      <c r="J390" s="168"/>
      <c r="K390" s="169"/>
      <c r="L390" s="168"/>
      <c r="M390" s="174"/>
      <c r="N390" s="169"/>
      <c r="O390" s="48" t="s">
        <v>153</v>
      </c>
      <c r="P390" s="113"/>
      <c r="Q390" s="32"/>
      <c r="R390" s="17" t="str">
        <f t="shared" si="461"/>
        <v/>
      </c>
      <c r="S390" s="32"/>
      <c r="T390" s="17" t="str">
        <f t="shared" si="462"/>
        <v/>
      </c>
      <c r="U390" s="102"/>
      <c r="V390" s="305"/>
      <c r="W390" s="305"/>
      <c r="AD390" s="76" t="str">
        <f>IF($P390="","0",VLOOKUP($P390,登録データ!$U$4:$V$19,2,FALSE))</f>
        <v>0</v>
      </c>
      <c r="AE390" s="76" t="str">
        <f t="shared" si="463"/>
        <v>00</v>
      </c>
      <c r="AF390" s="76" t="str">
        <f t="shared" si="464"/>
        <v/>
      </c>
      <c r="AG390" s="76" t="str">
        <f t="shared" si="459"/>
        <v>000000</v>
      </c>
      <c r="AH390" s="76" t="str">
        <f t="shared" si="460"/>
        <v/>
      </c>
      <c r="AI390" s="76" t="str">
        <f t="shared" si="465"/>
        <v/>
      </c>
      <c r="AJ390" s="320" t="str">
        <f>IF($C390="","",IF($C390="@",0,IF(COUNTIF($C$21:$C$620,$C390)=1,0,1)))</f>
        <v/>
      </c>
      <c r="AK390" s="320" t="str">
        <f>IF($L390="","",IF(OR($L390="東京都",$L390="北海道",$L390="大阪府",$L390="京都府",RIGHT($L390,1)="県"),0,1))</f>
        <v/>
      </c>
      <c r="AO390" s="76" t="str">
        <f>IF(AP390="","",RANK(AP390,$AP$21:$AP$600,1))</f>
        <v/>
      </c>
      <c r="AP390" s="76" t="str">
        <f>IF(V390="","",C390)</f>
        <v/>
      </c>
      <c r="AQ390" s="1" t="str">
        <f>IF(AR390="","",RANK(AR390,$AR$21:$AR$600,1))</f>
        <v/>
      </c>
      <c r="AR390" s="76" t="str">
        <f>IF(W390="","",C390)</f>
        <v/>
      </c>
      <c r="BH390" s="76" t="str">
        <f t="shared" ref="BH390" si="530">IF(C390="","",G392)</f>
        <v/>
      </c>
      <c r="BI390" s="76" t="str">
        <f t="shared" ref="BI390" si="531">RIGHT(C390,3)</f>
        <v/>
      </c>
      <c r="BJ390" s="76" t="str">
        <f t="shared" ref="BJ390" si="532">IF(C390="","",RIGHT("00"&amp;BI390,3))</f>
        <v/>
      </c>
      <c r="BK390" s="76" t="str">
        <f t="shared" ref="BK390" si="533">CONCATENATE(BH390,BJ390)</f>
        <v/>
      </c>
    </row>
    <row r="391" spans="2:63" ht="18.75" customHeight="1">
      <c r="B391" s="125"/>
      <c r="C391" s="165"/>
      <c r="D391" s="170"/>
      <c r="E391" s="175"/>
      <c r="F391" s="171"/>
      <c r="G391" s="213"/>
      <c r="H391" s="214"/>
      <c r="I391" s="215"/>
      <c r="J391" s="170"/>
      <c r="K391" s="171"/>
      <c r="L391" s="170"/>
      <c r="M391" s="175"/>
      <c r="N391" s="171"/>
      <c r="O391" s="48" t="s">
        <v>154</v>
      </c>
      <c r="P391" s="27"/>
      <c r="Q391" s="45"/>
      <c r="R391" s="48" t="str">
        <f t="shared" si="461"/>
        <v/>
      </c>
      <c r="S391" s="45"/>
      <c r="T391" s="48" t="str">
        <f t="shared" si="462"/>
        <v/>
      </c>
      <c r="U391" s="73"/>
      <c r="V391" s="306"/>
      <c r="W391" s="306"/>
      <c r="AD391" s="76" t="str">
        <f>IF($P391="","0",VLOOKUP($P391,登録データ!$U$4:$V$19,2,FALSE))</f>
        <v>0</v>
      </c>
      <c r="AE391" s="76" t="str">
        <f t="shared" si="463"/>
        <v>00</v>
      </c>
      <c r="AF391" s="76" t="str">
        <f t="shared" si="464"/>
        <v/>
      </c>
      <c r="AG391" s="76" t="str">
        <f t="shared" si="459"/>
        <v>000000</v>
      </c>
      <c r="AH391" s="76" t="str">
        <f t="shared" si="460"/>
        <v/>
      </c>
      <c r="AI391" s="76" t="str">
        <f t="shared" si="465"/>
        <v/>
      </c>
      <c r="AJ391" s="320"/>
      <c r="AK391" s="320"/>
      <c r="BH391" s="76"/>
      <c r="BI391" s="76"/>
      <c r="BJ391" s="76"/>
      <c r="BK391" s="76"/>
    </row>
    <row r="392" spans="2:63" ht="19.5" customHeight="1" thickBot="1">
      <c r="B392" s="210"/>
      <c r="C392" s="166"/>
      <c r="D392" s="172"/>
      <c r="E392" s="176"/>
      <c r="F392" s="173"/>
      <c r="G392" s="216"/>
      <c r="H392" s="217"/>
      <c r="I392" s="218"/>
      <c r="J392" s="172"/>
      <c r="K392" s="173"/>
      <c r="L392" s="172"/>
      <c r="M392" s="176"/>
      <c r="N392" s="173"/>
      <c r="O392" s="9" t="s">
        <v>188</v>
      </c>
      <c r="P392" s="114"/>
      <c r="Q392" s="30"/>
      <c r="R392" s="9" t="str">
        <f t="shared" si="461"/>
        <v/>
      </c>
      <c r="S392" s="30"/>
      <c r="T392" s="9" t="str">
        <f t="shared" si="462"/>
        <v/>
      </c>
      <c r="U392" s="82"/>
      <c r="V392" s="306"/>
      <c r="W392" s="306"/>
      <c r="AD392" s="76" t="str">
        <f>IF($P392="","0",VLOOKUP($P392,登録データ!$U$4:$V$19,2,FALSE))</f>
        <v>0</v>
      </c>
      <c r="AE392" s="76" t="str">
        <f t="shared" si="463"/>
        <v>00</v>
      </c>
      <c r="AF392" s="76" t="str">
        <f t="shared" si="464"/>
        <v/>
      </c>
      <c r="AG392" s="76" t="str">
        <f t="shared" si="459"/>
        <v>000000</v>
      </c>
      <c r="AH392" s="76" t="str">
        <f t="shared" si="460"/>
        <v/>
      </c>
      <c r="AI392" s="76" t="str">
        <f t="shared" si="465"/>
        <v/>
      </c>
      <c r="AJ392" s="320"/>
      <c r="AK392" s="320"/>
      <c r="BH392" s="76"/>
      <c r="BI392" s="76"/>
      <c r="BJ392" s="76"/>
      <c r="BK392" s="76"/>
    </row>
    <row r="393" spans="2:63" ht="19.5" customHeight="1" thickTop="1">
      <c r="B393" s="125">
        <v>125</v>
      </c>
      <c r="C393" s="164"/>
      <c r="D393" s="168"/>
      <c r="E393" s="174"/>
      <c r="F393" s="169"/>
      <c r="G393" s="168"/>
      <c r="H393" s="174"/>
      <c r="I393" s="169"/>
      <c r="J393" s="168"/>
      <c r="K393" s="169"/>
      <c r="L393" s="168"/>
      <c r="M393" s="174"/>
      <c r="N393" s="169"/>
      <c r="O393" s="48" t="s">
        <v>153</v>
      </c>
      <c r="P393" s="113"/>
      <c r="Q393" s="32"/>
      <c r="R393" s="17" t="str">
        <f t="shared" si="461"/>
        <v/>
      </c>
      <c r="S393" s="32"/>
      <c r="T393" s="17" t="str">
        <f t="shared" si="462"/>
        <v/>
      </c>
      <c r="U393" s="102"/>
      <c r="V393" s="305"/>
      <c r="W393" s="305"/>
      <c r="AD393" s="76" t="str">
        <f>IF($P393="","0",VLOOKUP($P393,登録データ!$U$4:$V$19,2,FALSE))</f>
        <v>0</v>
      </c>
      <c r="AE393" s="76" t="str">
        <f t="shared" si="463"/>
        <v>00</v>
      </c>
      <c r="AF393" s="76" t="str">
        <f t="shared" si="464"/>
        <v/>
      </c>
      <c r="AG393" s="76" t="str">
        <f t="shared" si="459"/>
        <v>000000</v>
      </c>
      <c r="AH393" s="76" t="str">
        <f t="shared" si="460"/>
        <v/>
      </c>
      <c r="AI393" s="76" t="str">
        <f t="shared" si="465"/>
        <v/>
      </c>
      <c r="AJ393" s="320" t="str">
        <f>IF($C393="","",IF($C393="@",0,IF(COUNTIF($C$21:$C$620,$C393)=1,0,1)))</f>
        <v/>
      </c>
      <c r="AK393" s="320" t="str">
        <f>IF($L393="","",IF(OR($L393="東京都",$L393="北海道",$L393="大阪府",$L393="京都府",RIGHT($L393,1)="県"),0,1))</f>
        <v/>
      </c>
      <c r="AO393" s="76" t="str">
        <f>IF(AP393="","",RANK(AP393,$AP$21:$AP$600,1))</f>
        <v/>
      </c>
      <c r="AP393" s="76" t="str">
        <f>IF(V393="","",C393)</f>
        <v/>
      </c>
      <c r="AQ393" s="1" t="str">
        <f>IF(AR393="","",RANK(AR393,$AR$21:$AR$600,1))</f>
        <v/>
      </c>
      <c r="AR393" s="76" t="str">
        <f>IF(W393="","",C393)</f>
        <v/>
      </c>
      <c r="BH393" s="76" t="str">
        <f t="shared" ref="BH393" si="534">IF(C393="","",G395)</f>
        <v/>
      </c>
      <c r="BI393" s="76" t="str">
        <f t="shared" ref="BI393" si="535">RIGHT(C393,3)</f>
        <v/>
      </c>
      <c r="BJ393" s="76" t="str">
        <f t="shared" ref="BJ393" si="536">IF(C393="","",RIGHT("00"&amp;BI393,3))</f>
        <v/>
      </c>
      <c r="BK393" s="76" t="str">
        <f t="shared" ref="BK393" si="537">CONCATENATE(BH393,BJ393)</f>
        <v/>
      </c>
    </row>
    <row r="394" spans="2:63" ht="18.75" customHeight="1">
      <c r="B394" s="125"/>
      <c r="C394" s="165"/>
      <c r="D394" s="170"/>
      <c r="E394" s="175"/>
      <c r="F394" s="171"/>
      <c r="G394" s="213"/>
      <c r="H394" s="214"/>
      <c r="I394" s="215"/>
      <c r="J394" s="170"/>
      <c r="K394" s="171"/>
      <c r="L394" s="170"/>
      <c r="M394" s="175"/>
      <c r="N394" s="171"/>
      <c r="O394" s="48" t="s">
        <v>154</v>
      </c>
      <c r="P394" s="27"/>
      <c r="Q394" s="45"/>
      <c r="R394" s="48" t="str">
        <f t="shared" si="461"/>
        <v/>
      </c>
      <c r="S394" s="45"/>
      <c r="T394" s="48" t="str">
        <f t="shared" si="462"/>
        <v/>
      </c>
      <c r="U394" s="73"/>
      <c r="V394" s="306"/>
      <c r="W394" s="306"/>
      <c r="AD394" s="76" t="str">
        <f>IF($P394="","0",VLOOKUP($P394,登録データ!$U$4:$V$19,2,FALSE))</f>
        <v>0</v>
      </c>
      <c r="AE394" s="76" t="str">
        <f t="shared" si="463"/>
        <v>00</v>
      </c>
      <c r="AF394" s="76" t="str">
        <f t="shared" si="464"/>
        <v/>
      </c>
      <c r="AG394" s="76" t="str">
        <f t="shared" si="459"/>
        <v>000000</v>
      </c>
      <c r="AH394" s="76" t="str">
        <f t="shared" si="460"/>
        <v/>
      </c>
      <c r="AI394" s="76" t="str">
        <f t="shared" si="465"/>
        <v/>
      </c>
      <c r="AJ394" s="320"/>
      <c r="AK394" s="320"/>
      <c r="BH394" s="76"/>
      <c r="BI394" s="76"/>
      <c r="BJ394" s="76"/>
      <c r="BK394" s="76"/>
    </row>
    <row r="395" spans="2:63" ht="19.5" customHeight="1" thickBot="1">
      <c r="B395" s="210"/>
      <c r="C395" s="166"/>
      <c r="D395" s="172"/>
      <c r="E395" s="176"/>
      <c r="F395" s="173"/>
      <c r="G395" s="216"/>
      <c r="H395" s="217"/>
      <c r="I395" s="218"/>
      <c r="J395" s="172"/>
      <c r="K395" s="173"/>
      <c r="L395" s="172"/>
      <c r="M395" s="176"/>
      <c r="N395" s="173"/>
      <c r="O395" s="9" t="s">
        <v>188</v>
      </c>
      <c r="P395" s="114"/>
      <c r="Q395" s="30"/>
      <c r="R395" s="9" t="str">
        <f t="shared" si="461"/>
        <v/>
      </c>
      <c r="S395" s="30"/>
      <c r="T395" s="9" t="str">
        <f t="shared" si="462"/>
        <v/>
      </c>
      <c r="U395" s="82"/>
      <c r="V395" s="306"/>
      <c r="W395" s="306"/>
      <c r="AD395" s="76" t="str">
        <f>IF($P395="","0",VLOOKUP($P395,登録データ!$U$4:$V$19,2,FALSE))</f>
        <v>0</v>
      </c>
      <c r="AE395" s="76" t="str">
        <f t="shared" si="463"/>
        <v>00</v>
      </c>
      <c r="AF395" s="76" t="str">
        <f t="shared" si="464"/>
        <v/>
      </c>
      <c r="AG395" s="76" t="str">
        <f t="shared" si="459"/>
        <v>000000</v>
      </c>
      <c r="AH395" s="76" t="str">
        <f t="shared" si="460"/>
        <v/>
      </c>
      <c r="AI395" s="76" t="str">
        <f t="shared" si="465"/>
        <v/>
      </c>
      <c r="AJ395" s="320"/>
      <c r="AK395" s="320"/>
      <c r="BH395" s="76"/>
      <c r="BI395" s="76"/>
      <c r="BJ395" s="76"/>
      <c r="BK395" s="76"/>
    </row>
    <row r="396" spans="2:63" ht="19.5" customHeight="1" thickTop="1">
      <c r="B396" s="125">
        <v>126</v>
      </c>
      <c r="C396" s="164"/>
      <c r="D396" s="168"/>
      <c r="E396" s="174"/>
      <c r="F396" s="169"/>
      <c r="G396" s="168"/>
      <c r="H396" s="174"/>
      <c r="I396" s="169"/>
      <c r="J396" s="168"/>
      <c r="K396" s="169"/>
      <c r="L396" s="168"/>
      <c r="M396" s="174"/>
      <c r="N396" s="169"/>
      <c r="O396" s="48" t="s">
        <v>153</v>
      </c>
      <c r="P396" s="113"/>
      <c r="Q396" s="32"/>
      <c r="R396" s="17" t="str">
        <f t="shared" si="461"/>
        <v/>
      </c>
      <c r="S396" s="32"/>
      <c r="T396" s="17" t="str">
        <f t="shared" si="462"/>
        <v/>
      </c>
      <c r="U396" s="102"/>
      <c r="V396" s="305"/>
      <c r="W396" s="305"/>
      <c r="AD396" s="76" t="str">
        <f>IF($P396="","0",VLOOKUP($P396,登録データ!$U$4:$V$19,2,FALSE))</f>
        <v>0</v>
      </c>
      <c r="AE396" s="76" t="str">
        <f t="shared" si="463"/>
        <v>00</v>
      </c>
      <c r="AF396" s="76" t="str">
        <f t="shared" si="464"/>
        <v/>
      </c>
      <c r="AG396" s="76" t="str">
        <f t="shared" si="459"/>
        <v>000000</v>
      </c>
      <c r="AH396" s="76" t="str">
        <f t="shared" si="460"/>
        <v/>
      </c>
      <c r="AI396" s="76" t="str">
        <f t="shared" si="465"/>
        <v/>
      </c>
      <c r="AJ396" s="320" t="str">
        <f>IF($C396="","",IF($C396="@",0,IF(COUNTIF($C$21:$C$620,$C396)=1,0,1)))</f>
        <v/>
      </c>
      <c r="AK396" s="320" t="str">
        <f>IF($L396="","",IF(OR($L396="東京都",$L396="北海道",$L396="大阪府",$L396="京都府",RIGHT($L396,1)="県"),0,1))</f>
        <v/>
      </c>
      <c r="AO396" s="76" t="str">
        <f>IF(AP396="","",RANK(AP396,$AP$21:$AP$600,1))</f>
        <v/>
      </c>
      <c r="AP396" s="76" t="str">
        <f>IF(V396="","",C396)</f>
        <v/>
      </c>
      <c r="AQ396" s="1" t="str">
        <f>IF(AR396="","",RANK(AR396,$AR$21:$AR$600,1))</f>
        <v/>
      </c>
      <c r="AR396" s="76" t="str">
        <f>IF(W396="","",C396)</f>
        <v/>
      </c>
      <c r="BH396" s="76" t="str">
        <f t="shared" ref="BH396" si="538">IF(C396="","",G398)</f>
        <v/>
      </c>
      <c r="BI396" s="76" t="str">
        <f t="shared" ref="BI396" si="539">RIGHT(C396,3)</f>
        <v/>
      </c>
      <c r="BJ396" s="76" t="str">
        <f t="shared" ref="BJ396" si="540">IF(C396="","",RIGHT("00"&amp;BI396,3))</f>
        <v/>
      </c>
      <c r="BK396" s="76" t="str">
        <f t="shared" ref="BK396" si="541">CONCATENATE(BH396,BJ396)</f>
        <v/>
      </c>
    </row>
    <row r="397" spans="2:63" ht="18.75" customHeight="1">
      <c r="B397" s="125"/>
      <c r="C397" s="165"/>
      <c r="D397" s="170"/>
      <c r="E397" s="175"/>
      <c r="F397" s="171"/>
      <c r="G397" s="213"/>
      <c r="H397" s="214"/>
      <c r="I397" s="215"/>
      <c r="J397" s="170"/>
      <c r="K397" s="171"/>
      <c r="L397" s="170"/>
      <c r="M397" s="175"/>
      <c r="N397" s="171"/>
      <c r="O397" s="48" t="s">
        <v>154</v>
      </c>
      <c r="P397" s="27"/>
      <c r="Q397" s="45"/>
      <c r="R397" s="48" t="str">
        <f t="shared" si="461"/>
        <v/>
      </c>
      <c r="S397" s="45"/>
      <c r="T397" s="48" t="str">
        <f t="shared" si="462"/>
        <v/>
      </c>
      <c r="U397" s="73"/>
      <c r="V397" s="306"/>
      <c r="W397" s="306"/>
      <c r="AD397" s="76" t="str">
        <f>IF($P397="","0",VLOOKUP($P397,登録データ!$U$4:$V$19,2,FALSE))</f>
        <v>0</v>
      </c>
      <c r="AE397" s="76" t="str">
        <f t="shared" si="463"/>
        <v>00</v>
      </c>
      <c r="AF397" s="76" t="str">
        <f t="shared" si="464"/>
        <v/>
      </c>
      <c r="AG397" s="76" t="str">
        <f t="shared" si="459"/>
        <v>000000</v>
      </c>
      <c r="AH397" s="76" t="str">
        <f t="shared" si="460"/>
        <v/>
      </c>
      <c r="AI397" s="76" t="str">
        <f t="shared" si="465"/>
        <v/>
      </c>
      <c r="AJ397" s="320"/>
      <c r="AK397" s="320"/>
      <c r="BH397" s="76"/>
      <c r="BI397" s="76"/>
      <c r="BJ397" s="76"/>
      <c r="BK397" s="76"/>
    </row>
    <row r="398" spans="2:63" ht="19.5" customHeight="1" thickBot="1">
      <c r="B398" s="210"/>
      <c r="C398" s="166"/>
      <c r="D398" s="172"/>
      <c r="E398" s="176"/>
      <c r="F398" s="173"/>
      <c r="G398" s="216"/>
      <c r="H398" s="217"/>
      <c r="I398" s="218"/>
      <c r="J398" s="172"/>
      <c r="K398" s="173"/>
      <c r="L398" s="172"/>
      <c r="M398" s="176"/>
      <c r="N398" s="173"/>
      <c r="O398" s="9" t="s">
        <v>188</v>
      </c>
      <c r="P398" s="114"/>
      <c r="Q398" s="30"/>
      <c r="R398" s="9" t="str">
        <f t="shared" si="461"/>
        <v/>
      </c>
      <c r="S398" s="30"/>
      <c r="T398" s="9" t="str">
        <f t="shared" si="462"/>
        <v/>
      </c>
      <c r="U398" s="82"/>
      <c r="V398" s="306"/>
      <c r="W398" s="306"/>
      <c r="AD398" s="76" t="str">
        <f>IF($P398="","0",VLOOKUP($P398,登録データ!$U$4:$V$19,2,FALSE))</f>
        <v>0</v>
      </c>
      <c r="AE398" s="76" t="str">
        <f t="shared" si="463"/>
        <v>00</v>
      </c>
      <c r="AF398" s="76" t="str">
        <f t="shared" si="464"/>
        <v/>
      </c>
      <c r="AG398" s="76" t="str">
        <f t="shared" si="459"/>
        <v>000000</v>
      </c>
      <c r="AH398" s="76" t="str">
        <f t="shared" si="460"/>
        <v/>
      </c>
      <c r="AI398" s="76" t="str">
        <f t="shared" si="465"/>
        <v/>
      </c>
      <c r="AJ398" s="320"/>
      <c r="AK398" s="320"/>
      <c r="BH398" s="76"/>
      <c r="BI398" s="76"/>
      <c r="BJ398" s="76"/>
      <c r="BK398" s="76"/>
    </row>
    <row r="399" spans="2:63" ht="19.5" customHeight="1" thickTop="1">
      <c r="B399" s="125">
        <v>127</v>
      </c>
      <c r="C399" s="164"/>
      <c r="D399" s="168"/>
      <c r="E399" s="174"/>
      <c r="F399" s="169"/>
      <c r="G399" s="168"/>
      <c r="H399" s="174"/>
      <c r="I399" s="169"/>
      <c r="J399" s="168"/>
      <c r="K399" s="169"/>
      <c r="L399" s="168"/>
      <c r="M399" s="174"/>
      <c r="N399" s="169"/>
      <c r="O399" s="48" t="s">
        <v>153</v>
      </c>
      <c r="P399" s="113"/>
      <c r="Q399" s="32"/>
      <c r="R399" s="17" t="str">
        <f t="shared" si="461"/>
        <v/>
      </c>
      <c r="S399" s="32"/>
      <c r="T399" s="17" t="str">
        <f t="shared" si="462"/>
        <v/>
      </c>
      <c r="U399" s="102"/>
      <c r="V399" s="305"/>
      <c r="W399" s="305"/>
      <c r="AD399" s="76" t="str">
        <f>IF($P399="","0",VLOOKUP($P399,登録データ!$U$4:$V$19,2,FALSE))</f>
        <v>0</v>
      </c>
      <c r="AE399" s="76" t="str">
        <f t="shared" si="463"/>
        <v>00</v>
      </c>
      <c r="AF399" s="76" t="str">
        <f t="shared" si="464"/>
        <v/>
      </c>
      <c r="AG399" s="76" t="str">
        <f t="shared" si="459"/>
        <v>000000</v>
      </c>
      <c r="AH399" s="76" t="str">
        <f t="shared" si="460"/>
        <v/>
      </c>
      <c r="AI399" s="76" t="str">
        <f t="shared" si="465"/>
        <v/>
      </c>
      <c r="AJ399" s="320" t="str">
        <f>IF($C399="","",IF($C399="@",0,IF(COUNTIF($C$21:$C$620,$C399)=1,0,1)))</f>
        <v/>
      </c>
      <c r="AK399" s="320" t="str">
        <f>IF($L399="","",IF(OR($L399="東京都",$L399="北海道",$L399="大阪府",$L399="京都府",RIGHT($L399,1)="県"),0,1))</f>
        <v/>
      </c>
      <c r="AO399" s="76" t="str">
        <f>IF(AP399="","",RANK(AP399,$AP$21:$AP$600,1))</f>
        <v/>
      </c>
      <c r="AP399" s="76" t="str">
        <f>IF(V399="","",C399)</f>
        <v/>
      </c>
      <c r="AQ399" s="1" t="str">
        <f>IF(AR399="","",RANK(AR399,$AR$21:$AR$600,1))</f>
        <v/>
      </c>
      <c r="AR399" s="76" t="str">
        <f>IF(W399="","",C399)</f>
        <v/>
      </c>
      <c r="BH399" s="76" t="str">
        <f t="shared" ref="BH399" si="542">IF(C399="","",G401)</f>
        <v/>
      </c>
      <c r="BI399" s="76" t="str">
        <f t="shared" ref="BI399" si="543">RIGHT(C399,3)</f>
        <v/>
      </c>
      <c r="BJ399" s="76" t="str">
        <f t="shared" ref="BJ399" si="544">IF(C399="","",RIGHT("00"&amp;BI399,3))</f>
        <v/>
      </c>
      <c r="BK399" s="76" t="str">
        <f t="shared" ref="BK399" si="545">CONCATENATE(BH399,BJ399)</f>
        <v/>
      </c>
    </row>
    <row r="400" spans="2:63" ht="18.75" customHeight="1">
      <c r="B400" s="125"/>
      <c r="C400" s="165"/>
      <c r="D400" s="170"/>
      <c r="E400" s="175"/>
      <c r="F400" s="171"/>
      <c r="G400" s="213"/>
      <c r="H400" s="214"/>
      <c r="I400" s="215"/>
      <c r="J400" s="170"/>
      <c r="K400" s="171"/>
      <c r="L400" s="170"/>
      <c r="M400" s="175"/>
      <c r="N400" s="171"/>
      <c r="O400" s="48" t="s">
        <v>154</v>
      </c>
      <c r="P400" s="27"/>
      <c r="Q400" s="45"/>
      <c r="R400" s="48" t="str">
        <f t="shared" si="461"/>
        <v/>
      </c>
      <c r="S400" s="45"/>
      <c r="T400" s="48" t="str">
        <f t="shared" si="462"/>
        <v/>
      </c>
      <c r="U400" s="73"/>
      <c r="V400" s="306"/>
      <c r="W400" s="306"/>
      <c r="AD400" s="76" t="str">
        <f>IF($P400="","0",VLOOKUP($P400,登録データ!$U$4:$V$19,2,FALSE))</f>
        <v>0</v>
      </c>
      <c r="AE400" s="76" t="str">
        <f t="shared" si="463"/>
        <v>00</v>
      </c>
      <c r="AF400" s="76" t="str">
        <f t="shared" si="464"/>
        <v/>
      </c>
      <c r="AG400" s="76" t="str">
        <f t="shared" si="459"/>
        <v>000000</v>
      </c>
      <c r="AH400" s="76" t="str">
        <f t="shared" si="460"/>
        <v/>
      </c>
      <c r="AI400" s="76" t="str">
        <f t="shared" si="465"/>
        <v/>
      </c>
      <c r="AJ400" s="320"/>
      <c r="AK400" s="320"/>
      <c r="BH400" s="76"/>
      <c r="BI400" s="76"/>
      <c r="BJ400" s="76"/>
      <c r="BK400" s="76"/>
    </row>
    <row r="401" spans="2:63" ht="19.5" customHeight="1" thickBot="1">
      <c r="B401" s="210"/>
      <c r="C401" s="166"/>
      <c r="D401" s="172"/>
      <c r="E401" s="176"/>
      <c r="F401" s="173"/>
      <c r="G401" s="216"/>
      <c r="H401" s="217"/>
      <c r="I401" s="218"/>
      <c r="J401" s="172"/>
      <c r="K401" s="173"/>
      <c r="L401" s="172"/>
      <c r="M401" s="176"/>
      <c r="N401" s="173"/>
      <c r="O401" s="9" t="s">
        <v>188</v>
      </c>
      <c r="P401" s="114"/>
      <c r="Q401" s="30"/>
      <c r="R401" s="9" t="str">
        <f t="shared" si="461"/>
        <v/>
      </c>
      <c r="S401" s="30"/>
      <c r="T401" s="9" t="str">
        <f t="shared" si="462"/>
        <v/>
      </c>
      <c r="U401" s="82"/>
      <c r="V401" s="306"/>
      <c r="W401" s="306"/>
      <c r="AD401" s="76" t="str">
        <f>IF($P401="","0",VLOOKUP($P401,登録データ!$U$4:$V$19,2,FALSE))</f>
        <v>0</v>
      </c>
      <c r="AE401" s="76" t="str">
        <f t="shared" si="463"/>
        <v>00</v>
      </c>
      <c r="AF401" s="76" t="str">
        <f t="shared" si="464"/>
        <v/>
      </c>
      <c r="AG401" s="76" t="str">
        <f t="shared" si="459"/>
        <v>000000</v>
      </c>
      <c r="AH401" s="76" t="str">
        <f t="shared" si="460"/>
        <v/>
      </c>
      <c r="AI401" s="76" t="str">
        <f t="shared" si="465"/>
        <v/>
      </c>
      <c r="AJ401" s="320"/>
      <c r="AK401" s="320"/>
      <c r="BH401" s="76"/>
      <c r="BI401" s="76"/>
      <c r="BJ401" s="76"/>
      <c r="BK401" s="76"/>
    </row>
    <row r="402" spans="2:63" ht="19.5" customHeight="1" thickTop="1">
      <c r="B402" s="125">
        <v>128</v>
      </c>
      <c r="C402" s="164"/>
      <c r="D402" s="168"/>
      <c r="E402" s="174"/>
      <c r="F402" s="169"/>
      <c r="G402" s="168"/>
      <c r="H402" s="174"/>
      <c r="I402" s="169"/>
      <c r="J402" s="168"/>
      <c r="K402" s="169"/>
      <c r="L402" s="168"/>
      <c r="M402" s="174"/>
      <c r="N402" s="169"/>
      <c r="O402" s="48" t="s">
        <v>153</v>
      </c>
      <c r="P402" s="113"/>
      <c r="Q402" s="32"/>
      <c r="R402" s="17" t="str">
        <f t="shared" si="461"/>
        <v/>
      </c>
      <c r="S402" s="32"/>
      <c r="T402" s="17" t="str">
        <f t="shared" si="462"/>
        <v/>
      </c>
      <c r="U402" s="102"/>
      <c r="V402" s="305"/>
      <c r="W402" s="305"/>
      <c r="AD402" s="76" t="str">
        <f>IF($P402="","0",VLOOKUP($P402,登録データ!$U$4:$V$19,2,FALSE))</f>
        <v>0</v>
      </c>
      <c r="AE402" s="76" t="str">
        <f t="shared" si="463"/>
        <v>00</v>
      </c>
      <c r="AF402" s="76" t="str">
        <f t="shared" si="464"/>
        <v/>
      </c>
      <c r="AG402" s="76" t="str">
        <f t="shared" si="459"/>
        <v>000000</v>
      </c>
      <c r="AH402" s="76" t="str">
        <f t="shared" si="460"/>
        <v/>
      </c>
      <c r="AI402" s="76" t="str">
        <f t="shared" si="465"/>
        <v/>
      </c>
      <c r="AJ402" s="320" t="str">
        <f>IF($C402="","",IF($C402="@",0,IF(COUNTIF($C$21:$C$620,$C402)=1,0,1)))</f>
        <v/>
      </c>
      <c r="AK402" s="320" t="str">
        <f>IF($L402="","",IF(OR($L402="東京都",$L402="北海道",$L402="大阪府",$L402="京都府",RIGHT($L402,1)="県"),0,1))</f>
        <v/>
      </c>
      <c r="AO402" s="76" t="str">
        <f>IF(AP402="","",RANK(AP402,$AP$21:$AP$600,1))</f>
        <v/>
      </c>
      <c r="AP402" s="76" t="str">
        <f>IF(V402="","",C402)</f>
        <v/>
      </c>
      <c r="AQ402" s="1" t="str">
        <f>IF(AR402="","",RANK(AR402,$AR$21:$AR$600,1))</f>
        <v/>
      </c>
      <c r="AR402" s="76" t="str">
        <f>IF(W402="","",C402)</f>
        <v/>
      </c>
      <c r="BH402" s="76" t="str">
        <f t="shared" ref="BH402" si="546">IF(C402="","",G404)</f>
        <v/>
      </c>
      <c r="BI402" s="76" t="str">
        <f t="shared" ref="BI402" si="547">RIGHT(C402,3)</f>
        <v/>
      </c>
      <c r="BJ402" s="76" t="str">
        <f t="shared" ref="BJ402" si="548">IF(C402="","",RIGHT("00"&amp;BI402,3))</f>
        <v/>
      </c>
      <c r="BK402" s="76" t="str">
        <f t="shared" ref="BK402" si="549">CONCATENATE(BH402,BJ402)</f>
        <v/>
      </c>
    </row>
    <row r="403" spans="2:63" ht="18.75" customHeight="1">
      <c r="B403" s="125"/>
      <c r="C403" s="165"/>
      <c r="D403" s="170"/>
      <c r="E403" s="175"/>
      <c r="F403" s="171"/>
      <c r="G403" s="213"/>
      <c r="H403" s="214"/>
      <c r="I403" s="215"/>
      <c r="J403" s="170"/>
      <c r="K403" s="171"/>
      <c r="L403" s="170"/>
      <c r="M403" s="175"/>
      <c r="N403" s="171"/>
      <c r="O403" s="48" t="s">
        <v>154</v>
      </c>
      <c r="P403" s="27"/>
      <c r="Q403" s="45"/>
      <c r="R403" s="48" t="str">
        <f t="shared" si="461"/>
        <v/>
      </c>
      <c r="S403" s="45"/>
      <c r="T403" s="48" t="str">
        <f t="shared" si="462"/>
        <v/>
      </c>
      <c r="U403" s="73"/>
      <c r="V403" s="306"/>
      <c r="W403" s="306"/>
      <c r="AD403" s="76" t="str">
        <f>IF($P403="","0",VLOOKUP($P403,登録データ!$U$4:$V$19,2,FALSE))</f>
        <v>0</v>
      </c>
      <c r="AE403" s="76" t="str">
        <f t="shared" si="463"/>
        <v>00</v>
      </c>
      <c r="AF403" s="76" t="str">
        <f t="shared" si="464"/>
        <v/>
      </c>
      <c r="AG403" s="76" t="str">
        <f t="shared" si="459"/>
        <v>000000</v>
      </c>
      <c r="AH403" s="76" t="str">
        <f t="shared" si="460"/>
        <v/>
      </c>
      <c r="AI403" s="76" t="str">
        <f t="shared" si="465"/>
        <v/>
      </c>
      <c r="AJ403" s="320"/>
      <c r="AK403" s="320"/>
      <c r="BH403" s="76"/>
      <c r="BI403" s="76"/>
      <c r="BJ403" s="76"/>
      <c r="BK403" s="76"/>
    </row>
    <row r="404" spans="2:63" ht="19.5" customHeight="1" thickBot="1">
      <c r="B404" s="210"/>
      <c r="C404" s="166"/>
      <c r="D404" s="172"/>
      <c r="E404" s="176"/>
      <c r="F404" s="173"/>
      <c r="G404" s="216"/>
      <c r="H404" s="217"/>
      <c r="I404" s="218"/>
      <c r="J404" s="172"/>
      <c r="K404" s="173"/>
      <c r="L404" s="172"/>
      <c r="M404" s="176"/>
      <c r="N404" s="173"/>
      <c r="O404" s="9" t="s">
        <v>188</v>
      </c>
      <c r="P404" s="114"/>
      <c r="Q404" s="30"/>
      <c r="R404" s="9" t="str">
        <f t="shared" si="461"/>
        <v/>
      </c>
      <c r="S404" s="30"/>
      <c r="T404" s="9" t="str">
        <f t="shared" si="462"/>
        <v/>
      </c>
      <c r="U404" s="82"/>
      <c r="V404" s="306"/>
      <c r="W404" s="306"/>
      <c r="AD404" s="76" t="str">
        <f>IF($P404="","0",VLOOKUP($P404,登録データ!$U$4:$V$19,2,FALSE))</f>
        <v>0</v>
      </c>
      <c r="AE404" s="76" t="str">
        <f t="shared" si="463"/>
        <v>00</v>
      </c>
      <c r="AF404" s="76" t="str">
        <f t="shared" si="464"/>
        <v/>
      </c>
      <c r="AG404" s="76" t="str">
        <f t="shared" si="459"/>
        <v>000000</v>
      </c>
      <c r="AH404" s="76" t="str">
        <f t="shared" si="460"/>
        <v/>
      </c>
      <c r="AI404" s="76" t="str">
        <f t="shared" si="465"/>
        <v/>
      </c>
      <c r="AJ404" s="320"/>
      <c r="AK404" s="320"/>
      <c r="BH404" s="76"/>
      <c r="BI404" s="76"/>
      <c r="BJ404" s="76"/>
      <c r="BK404" s="76"/>
    </row>
    <row r="405" spans="2:63" ht="19.5" customHeight="1" thickTop="1">
      <c r="B405" s="125">
        <v>129</v>
      </c>
      <c r="C405" s="164"/>
      <c r="D405" s="168"/>
      <c r="E405" s="174"/>
      <c r="F405" s="169"/>
      <c r="G405" s="168"/>
      <c r="H405" s="174"/>
      <c r="I405" s="169"/>
      <c r="J405" s="168"/>
      <c r="K405" s="169"/>
      <c r="L405" s="168"/>
      <c r="M405" s="174"/>
      <c r="N405" s="169"/>
      <c r="O405" s="48" t="s">
        <v>153</v>
      </c>
      <c r="P405" s="113"/>
      <c r="Q405" s="32"/>
      <c r="R405" s="17" t="str">
        <f t="shared" si="461"/>
        <v/>
      </c>
      <c r="S405" s="32"/>
      <c r="T405" s="17" t="str">
        <f t="shared" si="462"/>
        <v/>
      </c>
      <c r="U405" s="102"/>
      <c r="V405" s="305"/>
      <c r="W405" s="305"/>
      <c r="AD405" s="76" t="str">
        <f>IF($P405="","0",VLOOKUP($P405,登録データ!$U$4:$V$19,2,FALSE))</f>
        <v>0</v>
      </c>
      <c r="AE405" s="76" t="str">
        <f t="shared" si="463"/>
        <v>00</v>
      </c>
      <c r="AF405" s="76" t="str">
        <f t="shared" si="464"/>
        <v/>
      </c>
      <c r="AG405" s="76" t="str">
        <f t="shared" ref="AG405:AG468" si="550">IF($AF405=2,IF($S405="","0000",CONCATENATE(RIGHT($S405+100,2),$AE405)),IF($S405="","000000",CONCATENATE(RIGHT($Q405+100,2),RIGHT($S405+100,2),$AE405)))</f>
        <v>000000</v>
      </c>
      <c r="AH405" s="76" t="str">
        <f t="shared" ref="AH405:AH468" si="551">IF($P405="","",CONCATENATE($AD405," ",IF($AF405=1,RIGHT($AG405+10000000,7),RIGHT($AG405+100000,5))))</f>
        <v/>
      </c>
      <c r="AI405" s="76" t="str">
        <f t="shared" si="465"/>
        <v/>
      </c>
      <c r="AJ405" s="320" t="str">
        <f>IF($C405="","",IF($C405="@",0,IF(COUNTIF($C$21:$C$620,$C405)=1,0,1)))</f>
        <v/>
      </c>
      <c r="AK405" s="320" t="str">
        <f>IF($L405="","",IF(OR($L405="東京都",$L405="北海道",$L405="大阪府",$L405="京都府",RIGHT($L405,1)="県"),0,1))</f>
        <v/>
      </c>
      <c r="AO405" s="76" t="str">
        <f>IF(AP405="","",RANK(AP405,$AP$21:$AP$600,1))</f>
        <v/>
      </c>
      <c r="AP405" s="76" t="str">
        <f>IF(V405="","",C405)</f>
        <v/>
      </c>
      <c r="AQ405" s="1" t="str">
        <f>IF(AR405="","",RANK(AR405,$AR$21:$AR$600,1))</f>
        <v/>
      </c>
      <c r="AR405" s="76" t="str">
        <f>IF(W405="","",C405)</f>
        <v/>
      </c>
      <c r="BH405" s="76" t="str">
        <f t="shared" ref="BH405" si="552">IF(C405="","",G407)</f>
        <v/>
      </c>
      <c r="BI405" s="76" t="str">
        <f t="shared" ref="BI405" si="553">RIGHT(C405,3)</f>
        <v/>
      </c>
      <c r="BJ405" s="76" t="str">
        <f t="shared" ref="BJ405" si="554">IF(C405="","",RIGHT("00"&amp;BI405,3))</f>
        <v/>
      </c>
      <c r="BK405" s="76" t="str">
        <f t="shared" ref="BK405" si="555">CONCATENATE(BH405,BJ405)</f>
        <v/>
      </c>
    </row>
    <row r="406" spans="2:63" ht="18.75" customHeight="1">
      <c r="B406" s="125"/>
      <c r="C406" s="165"/>
      <c r="D406" s="170"/>
      <c r="E406" s="175"/>
      <c r="F406" s="171"/>
      <c r="G406" s="213"/>
      <c r="H406" s="214"/>
      <c r="I406" s="215"/>
      <c r="J406" s="170"/>
      <c r="K406" s="171"/>
      <c r="L406" s="170"/>
      <c r="M406" s="175"/>
      <c r="N406" s="171"/>
      <c r="O406" s="48" t="s">
        <v>154</v>
      </c>
      <c r="P406" s="27"/>
      <c r="Q406" s="45"/>
      <c r="R406" s="48" t="str">
        <f t="shared" ref="R406:R469" si="556">IF($P406="","",IF(OR(RIGHT($P406,1)="m",RIGHT($P406,1)="H"),"分",""))</f>
        <v/>
      </c>
      <c r="S406" s="45"/>
      <c r="T406" s="48" t="str">
        <f t="shared" ref="T406:T469" si="557">IF($P406="","",IF(OR(RIGHT($P406,1)="m",RIGHT($P406,1)="H"),"秒","m"))</f>
        <v/>
      </c>
      <c r="U406" s="73"/>
      <c r="V406" s="306"/>
      <c r="W406" s="306"/>
      <c r="AD406" s="76" t="str">
        <f>IF($P406="","0",VLOOKUP($P406,登録データ!$U$4:$V$19,2,FALSE))</f>
        <v>0</v>
      </c>
      <c r="AE406" s="76" t="str">
        <f t="shared" ref="AE406:AE469" si="558">IF($U406="","00",IF(LEN($U406)=1,$U406*10,$U406))</f>
        <v>00</v>
      </c>
      <c r="AF406" s="76" t="str">
        <f t="shared" ref="AF406:AF469" si="559">IF($P406="","",IF(OR(RIGHT($P406,1)="m",RIGHT($P406,1)="H"),1,2))</f>
        <v/>
      </c>
      <c r="AG406" s="76" t="str">
        <f t="shared" si="550"/>
        <v>000000</v>
      </c>
      <c r="AH406" s="76" t="str">
        <f t="shared" si="551"/>
        <v/>
      </c>
      <c r="AI406" s="76" t="str">
        <f t="shared" ref="AI406:AI469" si="560">IF($S406="","",IF(OR(VALUE($S406)&lt;60,$T406="m"),0,1))</f>
        <v/>
      </c>
      <c r="AJ406" s="320"/>
      <c r="AK406" s="320"/>
      <c r="BH406" s="76"/>
      <c r="BI406" s="76"/>
      <c r="BJ406" s="76"/>
      <c r="BK406" s="76"/>
    </row>
    <row r="407" spans="2:63" ht="19.5" customHeight="1" thickBot="1">
      <c r="B407" s="210"/>
      <c r="C407" s="166"/>
      <c r="D407" s="172"/>
      <c r="E407" s="176"/>
      <c r="F407" s="173"/>
      <c r="G407" s="216"/>
      <c r="H407" s="217"/>
      <c r="I407" s="218"/>
      <c r="J407" s="172"/>
      <c r="K407" s="173"/>
      <c r="L407" s="172"/>
      <c r="M407" s="176"/>
      <c r="N407" s="173"/>
      <c r="O407" s="9" t="s">
        <v>188</v>
      </c>
      <c r="P407" s="114"/>
      <c r="Q407" s="30"/>
      <c r="R407" s="9" t="str">
        <f t="shared" si="556"/>
        <v/>
      </c>
      <c r="S407" s="30"/>
      <c r="T407" s="9" t="str">
        <f t="shared" si="557"/>
        <v/>
      </c>
      <c r="U407" s="82"/>
      <c r="V407" s="306"/>
      <c r="W407" s="306"/>
      <c r="AD407" s="76" t="str">
        <f>IF($P407="","0",VLOOKUP($P407,登録データ!$U$4:$V$19,2,FALSE))</f>
        <v>0</v>
      </c>
      <c r="AE407" s="76" t="str">
        <f t="shared" si="558"/>
        <v>00</v>
      </c>
      <c r="AF407" s="76" t="str">
        <f t="shared" si="559"/>
        <v/>
      </c>
      <c r="AG407" s="76" t="str">
        <f t="shared" si="550"/>
        <v>000000</v>
      </c>
      <c r="AH407" s="76" t="str">
        <f t="shared" si="551"/>
        <v/>
      </c>
      <c r="AI407" s="76" t="str">
        <f t="shared" si="560"/>
        <v/>
      </c>
      <c r="AJ407" s="320"/>
      <c r="AK407" s="320"/>
      <c r="BH407" s="76"/>
      <c r="BI407" s="76"/>
      <c r="BJ407" s="76"/>
      <c r="BK407" s="76"/>
    </row>
    <row r="408" spans="2:63" ht="19.5" customHeight="1" thickTop="1">
      <c r="B408" s="125">
        <v>130</v>
      </c>
      <c r="C408" s="164"/>
      <c r="D408" s="168"/>
      <c r="E408" s="174"/>
      <c r="F408" s="169"/>
      <c r="G408" s="168"/>
      <c r="H408" s="174"/>
      <c r="I408" s="169"/>
      <c r="J408" s="168"/>
      <c r="K408" s="169"/>
      <c r="L408" s="168"/>
      <c r="M408" s="174"/>
      <c r="N408" s="169"/>
      <c r="O408" s="48" t="s">
        <v>153</v>
      </c>
      <c r="P408" s="113"/>
      <c r="Q408" s="32"/>
      <c r="R408" s="17" t="str">
        <f t="shared" si="556"/>
        <v/>
      </c>
      <c r="S408" s="32"/>
      <c r="T408" s="17" t="str">
        <f t="shared" si="557"/>
        <v/>
      </c>
      <c r="U408" s="102"/>
      <c r="V408" s="305"/>
      <c r="W408" s="305"/>
      <c r="AD408" s="76" t="str">
        <f>IF($P408="","0",VLOOKUP($P408,登録データ!$U$4:$V$19,2,FALSE))</f>
        <v>0</v>
      </c>
      <c r="AE408" s="76" t="str">
        <f t="shared" si="558"/>
        <v>00</v>
      </c>
      <c r="AF408" s="76" t="str">
        <f t="shared" si="559"/>
        <v/>
      </c>
      <c r="AG408" s="76" t="str">
        <f t="shared" si="550"/>
        <v>000000</v>
      </c>
      <c r="AH408" s="76" t="str">
        <f t="shared" si="551"/>
        <v/>
      </c>
      <c r="AI408" s="76" t="str">
        <f t="shared" si="560"/>
        <v/>
      </c>
      <c r="AJ408" s="320" t="str">
        <f>IF($C408="","",IF($C408="@",0,IF(COUNTIF($C$21:$C$620,$C408)=1,0,1)))</f>
        <v/>
      </c>
      <c r="AK408" s="320" t="str">
        <f>IF($L408="","",IF(OR($L408="東京都",$L408="北海道",$L408="大阪府",$L408="京都府",RIGHT($L408,1)="県"),0,1))</f>
        <v/>
      </c>
      <c r="AO408" s="76" t="str">
        <f>IF(AP408="","",RANK(AP408,$AP$21:$AP$600,1))</f>
        <v/>
      </c>
      <c r="AP408" s="76" t="str">
        <f>IF(V408="","",C408)</f>
        <v/>
      </c>
      <c r="AQ408" s="1" t="str">
        <f>IF(AR408="","",RANK(AR408,$AR$21:$AR$600,1))</f>
        <v/>
      </c>
      <c r="AR408" s="76" t="str">
        <f>IF(W408="","",C408)</f>
        <v/>
      </c>
      <c r="BH408" s="76" t="str">
        <f t="shared" ref="BH408" si="561">IF(C408="","",G410)</f>
        <v/>
      </c>
      <c r="BI408" s="76" t="str">
        <f t="shared" ref="BI408" si="562">RIGHT(C408,3)</f>
        <v/>
      </c>
      <c r="BJ408" s="76" t="str">
        <f t="shared" ref="BJ408" si="563">IF(C408="","",RIGHT("00"&amp;BI408,3))</f>
        <v/>
      </c>
      <c r="BK408" s="76" t="str">
        <f t="shared" ref="BK408" si="564">CONCATENATE(BH408,BJ408)</f>
        <v/>
      </c>
    </row>
    <row r="409" spans="2:63" ht="18.75" customHeight="1">
      <c r="B409" s="125"/>
      <c r="C409" s="165"/>
      <c r="D409" s="170"/>
      <c r="E409" s="175"/>
      <c r="F409" s="171"/>
      <c r="G409" s="213"/>
      <c r="H409" s="214"/>
      <c r="I409" s="215"/>
      <c r="J409" s="170"/>
      <c r="K409" s="171"/>
      <c r="L409" s="170"/>
      <c r="M409" s="175"/>
      <c r="N409" s="171"/>
      <c r="O409" s="48" t="s">
        <v>154</v>
      </c>
      <c r="P409" s="27"/>
      <c r="Q409" s="45"/>
      <c r="R409" s="48" t="str">
        <f t="shared" si="556"/>
        <v/>
      </c>
      <c r="S409" s="45"/>
      <c r="T409" s="48" t="str">
        <f t="shared" si="557"/>
        <v/>
      </c>
      <c r="U409" s="73"/>
      <c r="V409" s="306"/>
      <c r="W409" s="306"/>
      <c r="AD409" s="76" t="str">
        <f>IF($P409="","0",VLOOKUP($P409,登録データ!$U$4:$V$19,2,FALSE))</f>
        <v>0</v>
      </c>
      <c r="AE409" s="76" t="str">
        <f t="shared" si="558"/>
        <v>00</v>
      </c>
      <c r="AF409" s="76" t="str">
        <f t="shared" si="559"/>
        <v/>
      </c>
      <c r="AG409" s="76" t="str">
        <f t="shared" si="550"/>
        <v>000000</v>
      </c>
      <c r="AH409" s="76" t="str">
        <f t="shared" si="551"/>
        <v/>
      </c>
      <c r="AI409" s="76" t="str">
        <f t="shared" si="560"/>
        <v/>
      </c>
      <c r="AJ409" s="320"/>
      <c r="AK409" s="320"/>
      <c r="BH409" s="76"/>
      <c r="BI409" s="76"/>
      <c r="BJ409" s="76"/>
      <c r="BK409" s="76"/>
    </row>
    <row r="410" spans="2:63" ht="19.5" customHeight="1" thickBot="1">
      <c r="B410" s="210"/>
      <c r="C410" s="166"/>
      <c r="D410" s="172"/>
      <c r="E410" s="176"/>
      <c r="F410" s="173"/>
      <c r="G410" s="216"/>
      <c r="H410" s="217"/>
      <c r="I410" s="218"/>
      <c r="J410" s="172"/>
      <c r="K410" s="173"/>
      <c r="L410" s="172"/>
      <c r="M410" s="176"/>
      <c r="N410" s="173"/>
      <c r="O410" s="9" t="s">
        <v>188</v>
      </c>
      <c r="P410" s="114"/>
      <c r="Q410" s="30"/>
      <c r="R410" s="9" t="str">
        <f t="shared" si="556"/>
        <v/>
      </c>
      <c r="S410" s="30"/>
      <c r="T410" s="9" t="str">
        <f t="shared" si="557"/>
        <v/>
      </c>
      <c r="U410" s="82"/>
      <c r="V410" s="306"/>
      <c r="W410" s="306"/>
      <c r="AD410" s="76" t="str">
        <f>IF($P410="","0",VLOOKUP($P410,登録データ!$U$4:$V$19,2,FALSE))</f>
        <v>0</v>
      </c>
      <c r="AE410" s="76" t="str">
        <f t="shared" si="558"/>
        <v>00</v>
      </c>
      <c r="AF410" s="76" t="str">
        <f t="shared" si="559"/>
        <v/>
      </c>
      <c r="AG410" s="76" t="str">
        <f t="shared" si="550"/>
        <v>000000</v>
      </c>
      <c r="AH410" s="76" t="str">
        <f t="shared" si="551"/>
        <v/>
      </c>
      <c r="AI410" s="76" t="str">
        <f t="shared" si="560"/>
        <v/>
      </c>
      <c r="AJ410" s="320"/>
      <c r="AK410" s="320"/>
      <c r="BH410" s="76"/>
      <c r="BI410" s="76"/>
      <c r="BJ410" s="76"/>
      <c r="BK410" s="76"/>
    </row>
    <row r="411" spans="2:63" ht="19.5" customHeight="1" thickTop="1">
      <c r="B411" s="125">
        <v>131</v>
      </c>
      <c r="C411" s="164"/>
      <c r="D411" s="168"/>
      <c r="E411" s="174"/>
      <c r="F411" s="169"/>
      <c r="G411" s="168"/>
      <c r="H411" s="174"/>
      <c r="I411" s="169"/>
      <c r="J411" s="168"/>
      <c r="K411" s="169"/>
      <c r="L411" s="168"/>
      <c r="M411" s="174"/>
      <c r="N411" s="169"/>
      <c r="O411" s="48" t="s">
        <v>153</v>
      </c>
      <c r="P411" s="113"/>
      <c r="Q411" s="32"/>
      <c r="R411" s="17" t="str">
        <f t="shared" si="556"/>
        <v/>
      </c>
      <c r="S411" s="32"/>
      <c r="T411" s="17" t="str">
        <f t="shared" si="557"/>
        <v/>
      </c>
      <c r="U411" s="102"/>
      <c r="V411" s="305"/>
      <c r="W411" s="305"/>
      <c r="AD411" s="76" t="str">
        <f>IF($P411="","0",VLOOKUP($P411,登録データ!$U$4:$V$19,2,FALSE))</f>
        <v>0</v>
      </c>
      <c r="AE411" s="76" t="str">
        <f t="shared" si="558"/>
        <v>00</v>
      </c>
      <c r="AF411" s="76" t="str">
        <f t="shared" si="559"/>
        <v/>
      </c>
      <c r="AG411" s="76" t="str">
        <f t="shared" si="550"/>
        <v>000000</v>
      </c>
      <c r="AH411" s="76" t="str">
        <f t="shared" si="551"/>
        <v/>
      </c>
      <c r="AI411" s="76" t="str">
        <f t="shared" si="560"/>
        <v/>
      </c>
      <c r="AJ411" s="320" t="str">
        <f>IF($C411="","",IF($C411="@",0,IF(COUNTIF($C$21:$C$620,$C411)=1,0,1)))</f>
        <v/>
      </c>
      <c r="AK411" s="320" t="str">
        <f>IF($L411="","",IF(OR($L411="東京都",$L411="北海道",$L411="大阪府",$L411="京都府",RIGHT($L411,1)="県"),0,1))</f>
        <v/>
      </c>
      <c r="AO411" s="76" t="str">
        <f>IF(AP411="","",RANK(AP411,$AP$21:$AP$600,1))</f>
        <v/>
      </c>
      <c r="AP411" s="76" t="str">
        <f>IF(V411="","",C411)</f>
        <v/>
      </c>
      <c r="AQ411" s="1" t="str">
        <f>IF(AR411="","",RANK(AR411,$AR$21:$AR$600,1))</f>
        <v/>
      </c>
      <c r="AR411" s="76" t="str">
        <f>IF(W411="","",C411)</f>
        <v/>
      </c>
      <c r="BH411" s="76" t="str">
        <f t="shared" ref="BH411" si="565">IF(C411="","",G413)</f>
        <v/>
      </c>
      <c r="BI411" s="76" t="str">
        <f t="shared" ref="BI411" si="566">RIGHT(C411,3)</f>
        <v/>
      </c>
      <c r="BJ411" s="76" t="str">
        <f t="shared" ref="BJ411" si="567">IF(C411="","",RIGHT("00"&amp;BI411,3))</f>
        <v/>
      </c>
      <c r="BK411" s="76" t="str">
        <f t="shared" ref="BK411" si="568">CONCATENATE(BH411,BJ411)</f>
        <v/>
      </c>
    </row>
    <row r="412" spans="2:63" ht="18.75" customHeight="1">
      <c r="B412" s="125"/>
      <c r="C412" s="165"/>
      <c r="D412" s="170"/>
      <c r="E412" s="175"/>
      <c r="F412" s="171"/>
      <c r="G412" s="213"/>
      <c r="H412" s="214"/>
      <c r="I412" s="215"/>
      <c r="J412" s="170"/>
      <c r="K412" s="171"/>
      <c r="L412" s="170"/>
      <c r="M412" s="175"/>
      <c r="N412" s="171"/>
      <c r="O412" s="48" t="s">
        <v>154</v>
      </c>
      <c r="P412" s="27"/>
      <c r="Q412" s="45"/>
      <c r="R412" s="48" t="str">
        <f t="shared" si="556"/>
        <v/>
      </c>
      <c r="S412" s="45"/>
      <c r="T412" s="48" t="str">
        <f t="shared" si="557"/>
        <v/>
      </c>
      <c r="U412" s="73"/>
      <c r="V412" s="306"/>
      <c r="W412" s="306"/>
      <c r="AD412" s="76" t="str">
        <f>IF($P412="","0",VLOOKUP($P412,登録データ!$U$4:$V$19,2,FALSE))</f>
        <v>0</v>
      </c>
      <c r="AE412" s="76" t="str">
        <f t="shared" si="558"/>
        <v>00</v>
      </c>
      <c r="AF412" s="76" t="str">
        <f t="shared" si="559"/>
        <v/>
      </c>
      <c r="AG412" s="76" t="str">
        <f t="shared" si="550"/>
        <v>000000</v>
      </c>
      <c r="AH412" s="76" t="str">
        <f t="shared" si="551"/>
        <v/>
      </c>
      <c r="AI412" s="76" t="str">
        <f t="shared" si="560"/>
        <v/>
      </c>
      <c r="AJ412" s="320"/>
      <c r="AK412" s="320"/>
      <c r="BH412" s="76"/>
      <c r="BI412" s="76"/>
      <c r="BJ412" s="76"/>
      <c r="BK412" s="76"/>
    </row>
    <row r="413" spans="2:63" ht="19.5" customHeight="1" thickBot="1">
      <c r="B413" s="210"/>
      <c r="C413" s="166"/>
      <c r="D413" s="172"/>
      <c r="E413" s="176"/>
      <c r="F413" s="173"/>
      <c r="G413" s="216"/>
      <c r="H413" s="217"/>
      <c r="I413" s="218"/>
      <c r="J413" s="172"/>
      <c r="K413" s="173"/>
      <c r="L413" s="172"/>
      <c r="M413" s="176"/>
      <c r="N413" s="173"/>
      <c r="O413" s="9" t="s">
        <v>188</v>
      </c>
      <c r="P413" s="114"/>
      <c r="Q413" s="30"/>
      <c r="R413" s="9" t="str">
        <f t="shared" si="556"/>
        <v/>
      </c>
      <c r="S413" s="30"/>
      <c r="T413" s="9" t="str">
        <f t="shared" si="557"/>
        <v/>
      </c>
      <c r="U413" s="82"/>
      <c r="V413" s="306"/>
      <c r="W413" s="306"/>
      <c r="AD413" s="76" t="str">
        <f>IF($P413="","0",VLOOKUP($P413,登録データ!$U$4:$V$19,2,FALSE))</f>
        <v>0</v>
      </c>
      <c r="AE413" s="76" t="str">
        <f t="shared" si="558"/>
        <v>00</v>
      </c>
      <c r="AF413" s="76" t="str">
        <f t="shared" si="559"/>
        <v/>
      </c>
      <c r="AG413" s="76" t="str">
        <f t="shared" si="550"/>
        <v>000000</v>
      </c>
      <c r="AH413" s="76" t="str">
        <f t="shared" si="551"/>
        <v/>
      </c>
      <c r="AI413" s="76" t="str">
        <f t="shared" si="560"/>
        <v/>
      </c>
      <c r="AJ413" s="320"/>
      <c r="AK413" s="320"/>
      <c r="BH413" s="76"/>
      <c r="BI413" s="76"/>
      <c r="BJ413" s="76"/>
      <c r="BK413" s="76"/>
    </row>
    <row r="414" spans="2:63" ht="19.5" customHeight="1" thickTop="1">
      <c r="B414" s="125">
        <v>132</v>
      </c>
      <c r="C414" s="164"/>
      <c r="D414" s="168"/>
      <c r="E414" s="174"/>
      <c r="F414" s="169"/>
      <c r="G414" s="168"/>
      <c r="H414" s="174"/>
      <c r="I414" s="169"/>
      <c r="J414" s="168"/>
      <c r="K414" s="169"/>
      <c r="L414" s="168"/>
      <c r="M414" s="174"/>
      <c r="N414" s="169"/>
      <c r="O414" s="48" t="s">
        <v>153</v>
      </c>
      <c r="P414" s="113"/>
      <c r="Q414" s="32"/>
      <c r="R414" s="17" t="str">
        <f t="shared" si="556"/>
        <v/>
      </c>
      <c r="S414" s="32"/>
      <c r="T414" s="17" t="str">
        <f t="shared" si="557"/>
        <v/>
      </c>
      <c r="U414" s="102"/>
      <c r="V414" s="305"/>
      <c r="W414" s="305"/>
      <c r="AD414" s="76" t="str">
        <f>IF($P414="","0",VLOOKUP($P414,登録データ!$U$4:$V$19,2,FALSE))</f>
        <v>0</v>
      </c>
      <c r="AE414" s="76" t="str">
        <f t="shared" si="558"/>
        <v>00</v>
      </c>
      <c r="AF414" s="76" t="str">
        <f t="shared" si="559"/>
        <v/>
      </c>
      <c r="AG414" s="76" t="str">
        <f t="shared" si="550"/>
        <v>000000</v>
      </c>
      <c r="AH414" s="76" t="str">
        <f t="shared" si="551"/>
        <v/>
      </c>
      <c r="AI414" s="76" t="str">
        <f t="shared" si="560"/>
        <v/>
      </c>
      <c r="AJ414" s="320" t="str">
        <f>IF($C414="","",IF($C414="@",0,IF(COUNTIF($C$21:$C$620,$C414)=1,0,1)))</f>
        <v/>
      </c>
      <c r="AK414" s="320" t="str">
        <f>IF($L414="","",IF(OR($L414="東京都",$L414="北海道",$L414="大阪府",$L414="京都府",RIGHT($L414,1)="県"),0,1))</f>
        <v/>
      </c>
      <c r="AO414" s="76" t="str">
        <f>IF(AP414="","",RANK(AP414,$AP$21:$AP$600,1))</f>
        <v/>
      </c>
      <c r="AP414" s="76" t="str">
        <f>IF(V414="","",C414)</f>
        <v/>
      </c>
      <c r="AQ414" s="1" t="str">
        <f>IF(AR414="","",RANK(AR414,$AR$21:$AR$600,1))</f>
        <v/>
      </c>
      <c r="AR414" s="76" t="str">
        <f>IF(W414="","",C414)</f>
        <v/>
      </c>
      <c r="BH414" s="76" t="str">
        <f t="shared" ref="BH414" si="569">IF(C414="","",G416)</f>
        <v/>
      </c>
      <c r="BI414" s="76" t="str">
        <f t="shared" ref="BI414" si="570">RIGHT(C414,3)</f>
        <v/>
      </c>
      <c r="BJ414" s="76" t="str">
        <f t="shared" ref="BJ414" si="571">IF(C414="","",RIGHT("00"&amp;BI414,3))</f>
        <v/>
      </c>
      <c r="BK414" s="76" t="str">
        <f t="shared" ref="BK414" si="572">CONCATENATE(BH414,BJ414)</f>
        <v/>
      </c>
    </row>
    <row r="415" spans="2:63" ht="18.75" customHeight="1">
      <c r="B415" s="125"/>
      <c r="C415" s="165"/>
      <c r="D415" s="170"/>
      <c r="E415" s="175"/>
      <c r="F415" s="171"/>
      <c r="G415" s="213"/>
      <c r="H415" s="214"/>
      <c r="I415" s="215"/>
      <c r="J415" s="170"/>
      <c r="K415" s="171"/>
      <c r="L415" s="170"/>
      <c r="M415" s="175"/>
      <c r="N415" s="171"/>
      <c r="O415" s="48" t="s">
        <v>154</v>
      </c>
      <c r="P415" s="27"/>
      <c r="Q415" s="45"/>
      <c r="R415" s="48" t="str">
        <f t="shared" si="556"/>
        <v/>
      </c>
      <c r="S415" s="45"/>
      <c r="T415" s="48" t="str">
        <f t="shared" si="557"/>
        <v/>
      </c>
      <c r="U415" s="73"/>
      <c r="V415" s="306"/>
      <c r="W415" s="306"/>
      <c r="AD415" s="76" t="str">
        <f>IF($P415="","0",VLOOKUP($P415,登録データ!$U$4:$V$19,2,FALSE))</f>
        <v>0</v>
      </c>
      <c r="AE415" s="76" t="str">
        <f t="shared" si="558"/>
        <v>00</v>
      </c>
      <c r="AF415" s="76" t="str">
        <f t="shared" si="559"/>
        <v/>
      </c>
      <c r="AG415" s="76" t="str">
        <f t="shared" si="550"/>
        <v>000000</v>
      </c>
      <c r="AH415" s="76" t="str">
        <f t="shared" si="551"/>
        <v/>
      </c>
      <c r="AI415" s="76" t="str">
        <f t="shared" si="560"/>
        <v/>
      </c>
      <c r="AJ415" s="320"/>
      <c r="AK415" s="320"/>
      <c r="BH415" s="76"/>
      <c r="BI415" s="76"/>
      <c r="BJ415" s="76"/>
      <c r="BK415" s="76"/>
    </row>
    <row r="416" spans="2:63" ht="19.5" customHeight="1" thickBot="1">
      <c r="B416" s="210"/>
      <c r="C416" s="166"/>
      <c r="D416" s="172"/>
      <c r="E416" s="176"/>
      <c r="F416" s="173"/>
      <c r="G416" s="216"/>
      <c r="H416" s="217"/>
      <c r="I416" s="218"/>
      <c r="J416" s="172"/>
      <c r="K416" s="173"/>
      <c r="L416" s="172"/>
      <c r="M416" s="176"/>
      <c r="N416" s="173"/>
      <c r="O416" s="9" t="s">
        <v>188</v>
      </c>
      <c r="P416" s="114"/>
      <c r="Q416" s="30"/>
      <c r="R416" s="9" t="str">
        <f t="shared" si="556"/>
        <v/>
      </c>
      <c r="S416" s="30"/>
      <c r="T416" s="9" t="str">
        <f t="shared" si="557"/>
        <v/>
      </c>
      <c r="U416" s="82"/>
      <c r="V416" s="306"/>
      <c r="W416" s="306"/>
      <c r="AD416" s="76" t="str">
        <f>IF($P416="","0",VLOOKUP($P416,登録データ!$U$4:$V$19,2,FALSE))</f>
        <v>0</v>
      </c>
      <c r="AE416" s="76" t="str">
        <f t="shared" si="558"/>
        <v>00</v>
      </c>
      <c r="AF416" s="76" t="str">
        <f t="shared" si="559"/>
        <v/>
      </c>
      <c r="AG416" s="76" t="str">
        <f t="shared" si="550"/>
        <v>000000</v>
      </c>
      <c r="AH416" s="76" t="str">
        <f t="shared" si="551"/>
        <v/>
      </c>
      <c r="AI416" s="76" t="str">
        <f t="shared" si="560"/>
        <v/>
      </c>
      <c r="AJ416" s="320"/>
      <c r="AK416" s="320"/>
      <c r="BH416" s="76"/>
      <c r="BI416" s="76"/>
      <c r="BJ416" s="76"/>
      <c r="BK416" s="76"/>
    </row>
    <row r="417" spans="2:63" ht="19.5" customHeight="1" thickTop="1">
      <c r="B417" s="125">
        <v>133</v>
      </c>
      <c r="C417" s="164"/>
      <c r="D417" s="168"/>
      <c r="E417" s="174"/>
      <c r="F417" s="169"/>
      <c r="G417" s="168"/>
      <c r="H417" s="174"/>
      <c r="I417" s="169"/>
      <c r="J417" s="168"/>
      <c r="K417" s="169"/>
      <c r="L417" s="168"/>
      <c r="M417" s="174"/>
      <c r="N417" s="169"/>
      <c r="O417" s="48" t="s">
        <v>153</v>
      </c>
      <c r="P417" s="113"/>
      <c r="Q417" s="32"/>
      <c r="R417" s="17" t="str">
        <f t="shared" si="556"/>
        <v/>
      </c>
      <c r="S417" s="32"/>
      <c r="T417" s="17" t="str">
        <f t="shared" si="557"/>
        <v/>
      </c>
      <c r="U417" s="102"/>
      <c r="V417" s="305"/>
      <c r="W417" s="305"/>
      <c r="AD417" s="76" t="str">
        <f>IF($P417="","0",VLOOKUP($P417,登録データ!$U$4:$V$19,2,FALSE))</f>
        <v>0</v>
      </c>
      <c r="AE417" s="76" t="str">
        <f t="shared" si="558"/>
        <v>00</v>
      </c>
      <c r="AF417" s="76" t="str">
        <f t="shared" si="559"/>
        <v/>
      </c>
      <c r="AG417" s="76" t="str">
        <f t="shared" si="550"/>
        <v>000000</v>
      </c>
      <c r="AH417" s="76" t="str">
        <f t="shared" si="551"/>
        <v/>
      </c>
      <c r="AI417" s="76" t="str">
        <f t="shared" si="560"/>
        <v/>
      </c>
      <c r="AJ417" s="320" t="str">
        <f>IF($C417="","",IF($C417="@",0,IF(COUNTIF($C$21:$C$620,$C417)=1,0,1)))</f>
        <v/>
      </c>
      <c r="AK417" s="320" t="str">
        <f>IF($L417="","",IF(OR($L417="東京都",$L417="北海道",$L417="大阪府",$L417="京都府",RIGHT($L417,1)="県"),0,1))</f>
        <v/>
      </c>
      <c r="AO417" s="76" t="str">
        <f>IF(AP417="","",RANK(AP417,$AP$21:$AP$600,1))</f>
        <v/>
      </c>
      <c r="AP417" s="76" t="str">
        <f>IF(V417="","",C417)</f>
        <v/>
      </c>
      <c r="AQ417" s="1" t="str">
        <f>IF(AR417="","",RANK(AR417,$AR$21:$AR$600,1))</f>
        <v/>
      </c>
      <c r="AR417" s="76" t="str">
        <f>IF(W417="","",C417)</f>
        <v/>
      </c>
      <c r="BH417" s="76" t="str">
        <f t="shared" ref="BH417" si="573">IF(C417="","",G419)</f>
        <v/>
      </c>
      <c r="BI417" s="76" t="str">
        <f t="shared" ref="BI417" si="574">RIGHT(C417,3)</f>
        <v/>
      </c>
      <c r="BJ417" s="76" t="str">
        <f t="shared" ref="BJ417" si="575">IF(C417="","",RIGHT("00"&amp;BI417,3))</f>
        <v/>
      </c>
      <c r="BK417" s="76" t="str">
        <f t="shared" ref="BK417" si="576">CONCATENATE(BH417,BJ417)</f>
        <v/>
      </c>
    </row>
    <row r="418" spans="2:63" ht="18.75" customHeight="1">
      <c r="B418" s="125"/>
      <c r="C418" s="165"/>
      <c r="D418" s="170"/>
      <c r="E418" s="175"/>
      <c r="F418" s="171"/>
      <c r="G418" s="213"/>
      <c r="H418" s="214"/>
      <c r="I418" s="215"/>
      <c r="J418" s="170"/>
      <c r="K418" s="171"/>
      <c r="L418" s="170"/>
      <c r="M418" s="175"/>
      <c r="N418" s="171"/>
      <c r="O418" s="48" t="s">
        <v>154</v>
      </c>
      <c r="P418" s="27"/>
      <c r="Q418" s="45"/>
      <c r="R418" s="48" t="str">
        <f t="shared" si="556"/>
        <v/>
      </c>
      <c r="S418" s="45"/>
      <c r="T418" s="48" t="str">
        <f t="shared" si="557"/>
        <v/>
      </c>
      <c r="U418" s="73"/>
      <c r="V418" s="306"/>
      <c r="W418" s="306"/>
      <c r="AD418" s="76" t="str">
        <f>IF($P418="","0",VLOOKUP($P418,登録データ!$U$4:$V$19,2,FALSE))</f>
        <v>0</v>
      </c>
      <c r="AE418" s="76" t="str">
        <f t="shared" si="558"/>
        <v>00</v>
      </c>
      <c r="AF418" s="76" t="str">
        <f t="shared" si="559"/>
        <v/>
      </c>
      <c r="AG418" s="76" t="str">
        <f t="shared" si="550"/>
        <v>000000</v>
      </c>
      <c r="AH418" s="76" t="str">
        <f t="shared" si="551"/>
        <v/>
      </c>
      <c r="AI418" s="76" t="str">
        <f t="shared" si="560"/>
        <v/>
      </c>
      <c r="AJ418" s="320"/>
      <c r="AK418" s="320"/>
      <c r="BH418" s="76"/>
      <c r="BI418" s="76"/>
      <c r="BJ418" s="76"/>
      <c r="BK418" s="76"/>
    </row>
    <row r="419" spans="2:63" ht="19.5" customHeight="1" thickBot="1">
      <c r="B419" s="210"/>
      <c r="C419" s="166"/>
      <c r="D419" s="172"/>
      <c r="E419" s="176"/>
      <c r="F419" s="173"/>
      <c r="G419" s="216"/>
      <c r="H419" s="217"/>
      <c r="I419" s="218"/>
      <c r="J419" s="172"/>
      <c r="K419" s="173"/>
      <c r="L419" s="172"/>
      <c r="M419" s="176"/>
      <c r="N419" s="173"/>
      <c r="O419" s="9" t="s">
        <v>188</v>
      </c>
      <c r="P419" s="114"/>
      <c r="Q419" s="30"/>
      <c r="R419" s="9" t="str">
        <f t="shared" si="556"/>
        <v/>
      </c>
      <c r="S419" s="30"/>
      <c r="T419" s="9" t="str">
        <f t="shared" si="557"/>
        <v/>
      </c>
      <c r="U419" s="82"/>
      <c r="V419" s="306"/>
      <c r="W419" s="306"/>
      <c r="AD419" s="76" t="str">
        <f>IF($P419="","0",VLOOKUP($P419,登録データ!$U$4:$V$19,2,FALSE))</f>
        <v>0</v>
      </c>
      <c r="AE419" s="76" t="str">
        <f t="shared" si="558"/>
        <v>00</v>
      </c>
      <c r="AF419" s="76" t="str">
        <f t="shared" si="559"/>
        <v/>
      </c>
      <c r="AG419" s="76" t="str">
        <f t="shared" si="550"/>
        <v>000000</v>
      </c>
      <c r="AH419" s="76" t="str">
        <f t="shared" si="551"/>
        <v/>
      </c>
      <c r="AI419" s="76" t="str">
        <f t="shared" si="560"/>
        <v/>
      </c>
      <c r="AJ419" s="320"/>
      <c r="AK419" s="320"/>
      <c r="BH419" s="76"/>
      <c r="BI419" s="76"/>
      <c r="BJ419" s="76"/>
      <c r="BK419" s="76"/>
    </row>
    <row r="420" spans="2:63" ht="19.5" customHeight="1" thickTop="1">
      <c r="B420" s="125">
        <v>134</v>
      </c>
      <c r="C420" s="164"/>
      <c r="D420" s="168"/>
      <c r="E420" s="174"/>
      <c r="F420" s="169"/>
      <c r="G420" s="168"/>
      <c r="H420" s="174"/>
      <c r="I420" s="169"/>
      <c r="J420" s="168"/>
      <c r="K420" s="169"/>
      <c r="L420" s="168"/>
      <c r="M420" s="174"/>
      <c r="N420" s="169"/>
      <c r="O420" s="48" t="s">
        <v>153</v>
      </c>
      <c r="P420" s="113"/>
      <c r="Q420" s="32"/>
      <c r="R420" s="17" t="str">
        <f t="shared" si="556"/>
        <v/>
      </c>
      <c r="S420" s="32"/>
      <c r="T420" s="17" t="str">
        <f t="shared" si="557"/>
        <v/>
      </c>
      <c r="U420" s="102"/>
      <c r="V420" s="305"/>
      <c r="W420" s="305"/>
      <c r="AD420" s="76" t="str">
        <f>IF($P420="","0",VLOOKUP($P420,登録データ!$U$4:$V$19,2,FALSE))</f>
        <v>0</v>
      </c>
      <c r="AE420" s="76" t="str">
        <f t="shared" si="558"/>
        <v>00</v>
      </c>
      <c r="AF420" s="76" t="str">
        <f t="shared" si="559"/>
        <v/>
      </c>
      <c r="AG420" s="76" t="str">
        <f t="shared" si="550"/>
        <v>000000</v>
      </c>
      <c r="AH420" s="76" t="str">
        <f t="shared" si="551"/>
        <v/>
      </c>
      <c r="AI420" s="76" t="str">
        <f t="shared" si="560"/>
        <v/>
      </c>
      <c r="AJ420" s="320" t="str">
        <f>IF($C420="","",IF($C420="@",0,IF(COUNTIF($C$21:$C$620,$C420)=1,0,1)))</f>
        <v/>
      </c>
      <c r="AK420" s="320" t="str">
        <f>IF($L420="","",IF(OR($L420="東京都",$L420="北海道",$L420="大阪府",$L420="京都府",RIGHT($L420,1)="県"),0,1))</f>
        <v/>
      </c>
      <c r="AO420" s="76" t="str">
        <f>IF(AP420="","",RANK(AP420,$AP$21:$AP$600,1))</f>
        <v/>
      </c>
      <c r="AP420" s="76" t="str">
        <f>IF(V420="","",C420)</f>
        <v/>
      </c>
      <c r="AQ420" s="1" t="str">
        <f>IF(AR420="","",RANK(AR420,$AR$21:$AR$600,1))</f>
        <v/>
      </c>
      <c r="AR420" s="76" t="str">
        <f>IF(W420="","",C420)</f>
        <v/>
      </c>
      <c r="BH420" s="76" t="str">
        <f t="shared" ref="BH420" si="577">IF(C420="","",G422)</f>
        <v/>
      </c>
      <c r="BI420" s="76" t="str">
        <f t="shared" ref="BI420" si="578">RIGHT(C420,3)</f>
        <v/>
      </c>
      <c r="BJ420" s="76" t="str">
        <f t="shared" ref="BJ420" si="579">IF(C420="","",RIGHT("00"&amp;BI420,3))</f>
        <v/>
      </c>
      <c r="BK420" s="76" t="str">
        <f t="shared" ref="BK420" si="580">CONCATENATE(BH420,BJ420)</f>
        <v/>
      </c>
    </row>
    <row r="421" spans="2:63" ht="18.75" customHeight="1">
      <c r="B421" s="125"/>
      <c r="C421" s="165"/>
      <c r="D421" s="170"/>
      <c r="E421" s="175"/>
      <c r="F421" s="171"/>
      <c r="G421" s="213"/>
      <c r="H421" s="214"/>
      <c r="I421" s="215"/>
      <c r="J421" s="170"/>
      <c r="K421" s="171"/>
      <c r="L421" s="170"/>
      <c r="M421" s="175"/>
      <c r="N421" s="171"/>
      <c r="O421" s="48" t="s">
        <v>154</v>
      </c>
      <c r="P421" s="27"/>
      <c r="Q421" s="45"/>
      <c r="R421" s="48" t="str">
        <f t="shared" si="556"/>
        <v/>
      </c>
      <c r="S421" s="45"/>
      <c r="T421" s="48" t="str">
        <f t="shared" si="557"/>
        <v/>
      </c>
      <c r="U421" s="73"/>
      <c r="V421" s="306"/>
      <c r="W421" s="306"/>
      <c r="AD421" s="76" t="str">
        <f>IF($P421="","0",VLOOKUP($P421,登録データ!$U$4:$V$19,2,FALSE))</f>
        <v>0</v>
      </c>
      <c r="AE421" s="76" t="str">
        <f t="shared" si="558"/>
        <v>00</v>
      </c>
      <c r="AF421" s="76" t="str">
        <f t="shared" si="559"/>
        <v/>
      </c>
      <c r="AG421" s="76" t="str">
        <f t="shared" si="550"/>
        <v>000000</v>
      </c>
      <c r="AH421" s="76" t="str">
        <f t="shared" si="551"/>
        <v/>
      </c>
      <c r="AI421" s="76" t="str">
        <f t="shared" si="560"/>
        <v/>
      </c>
      <c r="AJ421" s="320"/>
      <c r="AK421" s="320"/>
      <c r="BH421" s="76"/>
      <c r="BI421" s="76"/>
      <c r="BJ421" s="76"/>
      <c r="BK421" s="76"/>
    </row>
    <row r="422" spans="2:63" ht="19.5" customHeight="1" thickBot="1">
      <c r="B422" s="210"/>
      <c r="C422" s="166"/>
      <c r="D422" s="172"/>
      <c r="E422" s="176"/>
      <c r="F422" s="173"/>
      <c r="G422" s="216"/>
      <c r="H422" s="217"/>
      <c r="I422" s="218"/>
      <c r="J422" s="172"/>
      <c r="K422" s="173"/>
      <c r="L422" s="172"/>
      <c r="M422" s="176"/>
      <c r="N422" s="173"/>
      <c r="O422" s="9" t="s">
        <v>188</v>
      </c>
      <c r="P422" s="114"/>
      <c r="Q422" s="30"/>
      <c r="R422" s="9" t="str">
        <f t="shared" si="556"/>
        <v/>
      </c>
      <c r="S422" s="30"/>
      <c r="T422" s="9" t="str">
        <f t="shared" si="557"/>
        <v/>
      </c>
      <c r="U422" s="82"/>
      <c r="V422" s="306"/>
      <c r="W422" s="306"/>
      <c r="AD422" s="76" t="str">
        <f>IF($P422="","0",VLOOKUP($P422,登録データ!$U$4:$V$19,2,FALSE))</f>
        <v>0</v>
      </c>
      <c r="AE422" s="76" t="str">
        <f t="shared" si="558"/>
        <v>00</v>
      </c>
      <c r="AF422" s="76" t="str">
        <f t="shared" si="559"/>
        <v/>
      </c>
      <c r="AG422" s="76" t="str">
        <f t="shared" si="550"/>
        <v>000000</v>
      </c>
      <c r="AH422" s="76" t="str">
        <f t="shared" si="551"/>
        <v/>
      </c>
      <c r="AI422" s="76" t="str">
        <f t="shared" si="560"/>
        <v/>
      </c>
      <c r="AJ422" s="320"/>
      <c r="AK422" s="320"/>
      <c r="BH422" s="76"/>
      <c r="BI422" s="76"/>
      <c r="BJ422" s="76"/>
      <c r="BK422" s="76"/>
    </row>
    <row r="423" spans="2:63" ht="19.5" customHeight="1" thickTop="1">
      <c r="B423" s="125">
        <v>135</v>
      </c>
      <c r="C423" s="164"/>
      <c r="D423" s="168"/>
      <c r="E423" s="174"/>
      <c r="F423" s="169"/>
      <c r="G423" s="168"/>
      <c r="H423" s="174"/>
      <c r="I423" s="169"/>
      <c r="J423" s="168"/>
      <c r="K423" s="169"/>
      <c r="L423" s="168"/>
      <c r="M423" s="174"/>
      <c r="N423" s="169"/>
      <c r="O423" s="48" t="s">
        <v>153</v>
      </c>
      <c r="P423" s="113"/>
      <c r="Q423" s="32"/>
      <c r="R423" s="17" t="str">
        <f t="shared" si="556"/>
        <v/>
      </c>
      <c r="S423" s="32"/>
      <c r="T423" s="17" t="str">
        <f t="shared" si="557"/>
        <v/>
      </c>
      <c r="U423" s="102"/>
      <c r="V423" s="305"/>
      <c r="W423" s="305"/>
      <c r="AD423" s="76" t="str">
        <f>IF($P423="","0",VLOOKUP($P423,登録データ!$U$4:$V$19,2,FALSE))</f>
        <v>0</v>
      </c>
      <c r="AE423" s="76" t="str">
        <f t="shared" si="558"/>
        <v>00</v>
      </c>
      <c r="AF423" s="76" t="str">
        <f t="shared" si="559"/>
        <v/>
      </c>
      <c r="AG423" s="76" t="str">
        <f t="shared" si="550"/>
        <v>000000</v>
      </c>
      <c r="AH423" s="76" t="str">
        <f t="shared" si="551"/>
        <v/>
      </c>
      <c r="AI423" s="76" t="str">
        <f t="shared" si="560"/>
        <v/>
      </c>
      <c r="AJ423" s="320" t="str">
        <f>IF($C423="","",IF($C423="@",0,IF(COUNTIF($C$21:$C$620,$C423)=1,0,1)))</f>
        <v/>
      </c>
      <c r="AK423" s="320" t="str">
        <f>IF($L423="","",IF(OR($L423="東京都",$L423="北海道",$L423="大阪府",$L423="京都府",RIGHT($L423,1)="県"),0,1))</f>
        <v/>
      </c>
      <c r="AO423" s="76" t="str">
        <f>IF(AP423="","",RANK(AP423,$AP$21:$AP$600,1))</f>
        <v/>
      </c>
      <c r="AP423" s="76" t="str">
        <f>IF(V423="","",C423)</f>
        <v/>
      </c>
      <c r="AQ423" s="1" t="str">
        <f>IF(AR423="","",RANK(AR423,$AR$21:$AR$600,1))</f>
        <v/>
      </c>
      <c r="AR423" s="76" t="str">
        <f>IF(W423="","",C423)</f>
        <v/>
      </c>
      <c r="BH423" s="76" t="str">
        <f t="shared" ref="BH423" si="581">IF(C423="","",G425)</f>
        <v/>
      </c>
      <c r="BI423" s="76" t="str">
        <f t="shared" ref="BI423" si="582">RIGHT(C423,3)</f>
        <v/>
      </c>
      <c r="BJ423" s="76" t="str">
        <f t="shared" ref="BJ423" si="583">IF(C423="","",RIGHT("00"&amp;BI423,3))</f>
        <v/>
      </c>
      <c r="BK423" s="76" t="str">
        <f t="shared" ref="BK423" si="584">CONCATENATE(BH423,BJ423)</f>
        <v/>
      </c>
    </row>
    <row r="424" spans="2:63" ht="18.75" customHeight="1">
      <c r="B424" s="125"/>
      <c r="C424" s="165"/>
      <c r="D424" s="170"/>
      <c r="E424" s="175"/>
      <c r="F424" s="171"/>
      <c r="G424" s="213"/>
      <c r="H424" s="214"/>
      <c r="I424" s="215"/>
      <c r="J424" s="170"/>
      <c r="K424" s="171"/>
      <c r="L424" s="170"/>
      <c r="M424" s="175"/>
      <c r="N424" s="171"/>
      <c r="O424" s="48" t="s">
        <v>154</v>
      </c>
      <c r="P424" s="27"/>
      <c r="Q424" s="45"/>
      <c r="R424" s="48" t="str">
        <f t="shared" si="556"/>
        <v/>
      </c>
      <c r="S424" s="45"/>
      <c r="T424" s="48" t="str">
        <f t="shared" si="557"/>
        <v/>
      </c>
      <c r="U424" s="73"/>
      <c r="V424" s="306"/>
      <c r="W424" s="306"/>
      <c r="AD424" s="76" t="str">
        <f>IF($P424="","0",VLOOKUP($P424,登録データ!$U$4:$V$19,2,FALSE))</f>
        <v>0</v>
      </c>
      <c r="AE424" s="76" t="str">
        <f t="shared" si="558"/>
        <v>00</v>
      </c>
      <c r="AF424" s="76" t="str">
        <f t="shared" si="559"/>
        <v/>
      </c>
      <c r="AG424" s="76" t="str">
        <f t="shared" si="550"/>
        <v>000000</v>
      </c>
      <c r="AH424" s="76" t="str">
        <f t="shared" si="551"/>
        <v/>
      </c>
      <c r="AI424" s="76" t="str">
        <f t="shared" si="560"/>
        <v/>
      </c>
      <c r="AJ424" s="320"/>
      <c r="AK424" s="320"/>
      <c r="BH424" s="76"/>
      <c r="BI424" s="76"/>
      <c r="BJ424" s="76"/>
      <c r="BK424" s="76"/>
    </row>
    <row r="425" spans="2:63" ht="19.5" customHeight="1" thickBot="1">
      <c r="B425" s="210"/>
      <c r="C425" s="166"/>
      <c r="D425" s="172"/>
      <c r="E425" s="176"/>
      <c r="F425" s="173"/>
      <c r="G425" s="216"/>
      <c r="H425" s="217"/>
      <c r="I425" s="218"/>
      <c r="J425" s="172"/>
      <c r="K425" s="173"/>
      <c r="L425" s="172"/>
      <c r="M425" s="176"/>
      <c r="N425" s="173"/>
      <c r="O425" s="9" t="s">
        <v>188</v>
      </c>
      <c r="P425" s="114"/>
      <c r="Q425" s="30"/>
      <c r="R425" s="9" t="str">
        <f t="shared" si="556"/>
        <v/>
      </c>
      <c r="S425" s="30"/>
      <c r="T425" s="9" t="str">
        <f t="shared" si="557"/>
        <v/>
      </c>
      <c r="U425" s="82"/>
      <c r="V425" s="306"/>
      <c r="W425" s="306"/>
      <c r="AD425" s="76" t="str">
        <f>IF($P425="","0",VLOOKUP($P425,登録データ!$U$4:$V$19,2,FALSE))</f>
        <v>0</v>
      </c>
      <c r="AE425" s="76" t="str">
        <f t="shared" si="558"/>
        <v>00</v>
      </c>
      <c r="AF425" s="76" t="str">
        <f t="shared" si="559"/>
        <v/>
      </c>
      <c r="AG425" s="76" t="str">
        <f t="shared" si="550"/>
        <v>000000</v>
      </c>
      <c r="AH425" s="76" t="str">
        <f t="shared" si="551"/>
        <v/>
      </c>
      <c r="AI425" s="76" t="str">
        <f t="shared" si="560"/>
        <v/>
      </c>
      <c r="AJ425" s="320"/>
      <c r="AK425" s="320"/>
      <c r="BH425" s="76"/>
      <c r="BI425" s="76"/>
      <c r="BJ425" s="76"/>
      <c r="BK425" s="76"/>
    </row>
    <row r="426" spans="2:63" ht="19.5" customHeight="1" thickTop="1">
      <c r="B426" s="125">
        <v>136</v>
      </c>
      <c r="C426" s="164"/>
      <c r="D426" s="168"/>
      <c r="E426" s="174"/>
      <c r="F426" s="169"/>
      <c r="G426" s="168"/>
      <c r="H426" s="174"/>
      <c r="I426" s="169"/>
      <c r="J426" s="168"/>
      <c r="K426" s="169"/>
      <c r="L426" s="168"/>
      <c r="M426" s="174"/>
      <c r="N426" s="169"/>
      <c r="O426" s="48" t="s">
        <v>153</v>
      </c>
      <c r="P426" s="113"/>
      <c r="Q426" s="32"/>
      <c r="R426" s="17" t="str">
        <f t="shared" si="556"/>
        <v/>
      </c>
      <c r="S426" s="32"/>
      <c r="T426" s="17" t="str">
        <f t="shared" si="557"/>
        <v/>
      </c>
      <c r="U426" s="102"/>
      <c r="V426" s="305"/>
      <c r="W426" s="305"/>
      <c r="AD426" s="76" t="str">
        <f>IF($P426="","0",VLOOKUP($P426,登録データ!$U$4:$V$19,2,FALSE))</f>
        <v>0</v>
      </c>
      <c r="AE426" s="76" t="str">
        <f t="shared" si="558"/>
        <v>00</v>
      </c>
      <c r="AF426" s="76" t="str">
        <f t="shared" si="559"/>
        <v/>
      </c>
      <c r="AG426" s="76" t="str">
        <f t="shared" si="550"/>
        <v>000000</v>
      </c>
      <c r="AH426" s="76" t="str">
        <f t="shared" si="551"/>
        <v/>
      </c>
      <c r="AI426" s="76" t="str">
        <f t="shared" si="560"/>
        <v/>
      </c>
      <c r="AJ426" s="320" t="str">
        <f>IF($C426="","",IF($C426="@",0,IF(COUNTIF($C$21:$C$620,$C426)=1,0,1)))</f>
        <v/>
      </c>
      <c r="AK426" s="320" t="str">
        <f>IF($L426="","",IF(OR($L426="東京都",$L426="北海道",$L426="大阪府",$L426="京都府",RIGHT($L426,1)="県"),0,1))</f>
        <v/>
      </c>
      <c r="AO426" s="76" t="str">
        <f>IF(AP426="","",RANK(AP426,$AP$21:$AP$600,1))</f>
        <v/>
      </c>
      <c r="AP426" s="76" t="str">
        <f>IF(V426="","",C426)</f>
        <v/>
      </c>
      <c r="AQ426" s="1" t="str">
        <f>IF(AR426="","",RANK(AR426,$AR$21:$AR$600,1))</f>
        <v/>
      </c>
      <c r="AR426" s="76" t="str">
        <f>IF(W426="","",C426)</f>
        <v/>
      </c>
      <c r="BH426" s="76" t="str">
        <f t="shared" ref="BH426" si="585">IF(C426="","",G428)</f>
        <v/>
      </c>
      <c r="BI426" s="76" t="str">
        <f t="shared" ref="BI426" si="586">RIGHT(C426,3)</f>
        <v/>
      </c>
      <c r="BJ426" s="76" t="str">
        <f t="shared" ref="BJ426" si="587">IF(C426="","",RIGHT("00"&amp;BI426,3))</f>
        <v/>
      </c>
      <c r="BK426" s="76" t="str">
        <f t="shared" ref="BK426" si="588">CONCATENATE(BH426,BJ426)</f>
        <v/>
      </c>
    </row>
    <row r="427" spans="2:63" ht="18.75" customHeight="1">
      <c r="B427" s="125"/>
      <c r="C427" s="165"/>
      <c r="D427" s="170"/>
      <c r="E427" s="175"/>
      <c r="F427" s="171"/>
      <c r="G427" s="213"/>
      <c r="H427" s="214"/>
      <c r="I427" s="215"/>
      <c r="J427" s="170"/>
      <c r="K427" s="171"/>
      <c r="L427" s="170"/>
      <c r="M427" s="175"/>
      <c r="N427" s="171"/>
      <c r="O427" s="48" t="s">
        <v>154</v>
      </c>
      <c r="P427" s="27"/>
      <c r="Q427" s="45"/>
      <c r="R427" s="48" t="str">
        <f t="shared" si="556"/>
        <v/>
      </c>
      <c r="S427" s="45"/>
      <c r="T427" s="48" t="str">
        <f t="shared" si="557"/>
        <v/>
      </c>
      <c r="U427" s="73"/>
      <c r="V427" s="306"/>
      <c r="W427" s="306"/>
      <c r="AD427" s="76" t="str">
        <f>IF($P427="","0",VLOOKUP($P427,登録データ!$U$4:$V$19,2,FALSE))</f>
        <v>0</v>
      </c>
      <c r="AE427" s="76" t="str">
        <f t="shared" si="558"/>
        <v>00</v>
      </c>
      <c r="AF427" s="76" t="str">
        <f t="shared" si="559"/>
        <v/>
      </c>
      <c r="AG427" s="76" t="str">
        <f t="shared" si="550"/>
        <v>000000</v>
      </c>
      <c r="AH427" s="76" t="str">
        <f t="shared" si="551"/>
        <v/>
      </c>
      <c r="AI427" s="76" t="str">
        <f t="shared" si="560"/>
        <v/>
      </c>
      <c r="AJ427" s="320"/>
      <c r="AK427" s="320"/>
      <c r="BH427" s="76"/>
      <c r="BI427" s="76"/>
      <c r="BJ427" s="76"/>
      <c r="BK427" s="76"/>
    </row>
    <row r="428" spans="2:63" ht="19.5" customHeight="1" thickBot="1">
      <c r="B428" s="210"/>
      <c r="C428" s="166"/>
      <c r="D428" s="172"/>
      <c r="E428" s="176"/>
      <c r="F428" s="173"/>
      <c r="G428" s="216"/>
      <c r="H428" s="217"/>
      <c r="I428" s="218"/>
      <c r="J428" s="172"/>
      <c r="K428" s="173"/>
      <c r="L428" s="172"/>
      <c r="M428" s="176"/>
      <c r="N428" s="173"/>
      <c r="O428" s="9" t="s">
        <v>188</v>
      </c>
      <c r="P428" s="114"/>
      <c r="Q428" s="30"/>
      <c r="R428" s="9" t="str">
        <f t="shared" si="556"/>
        <v/>
      </c>
      <c r="S428" s="30"/>
      <c r="T428" s="9" t="str">
        <f t="shared" si="557"/>
        <v/>
      </c>
      <c r="U428" s="82"/>
      <c r="V428" s="306"/>
      <c r="W428" s="306"/>
      <c r="AD428" s="76" t="str">
        <f>IF($P428="","0",VLOOKUP($P428,登録データ!$U$4:$V$19,2,FALSE))</f>
        <v>0</v>
      </c>
      <c r="AE428" s="76" t="str">
        <f t="shared" si="558"/>
        <v>00</v>
      </c>
      <c r="AF428" s="76" t="str">
        <f t="shared" si="559"/>
        <v/>
      </c>
      <c r="AG428" s="76" t="str">
        <f t="shared" si="550"/>
        <v>000000</v>
      </c>
      <c r="AH428" s="76" t="str">
        <f t="shared" si="551"/>
        <v/>
      </c>
      <c r="AI428" s="76" t="str">
        <f t="shared" si="560"/>
        <v/>
      </c>
      <c r="AJ428" s="320"/>
      <c r="AK428" s="320"/>
      <c r="BH428" s="76"/>
      <c r="BI428" s="76"/>
      <c r="BJ428" s="76"/>
      <c r="BK428" s="76"/>
    </row>
    <row r="429" spans="2:63" ht="19.5" customHeight="1" thickTop="1">
      <c r="B429" s="125">
        <v>137</v>
      </c>
      <c r="C429" s="164"/>
      <c r="D429" s="168"/>
      <c r="E429" s="174"/>
      <c r="F429" s="169"/>
      <c r="G429" s="168"/>
      <c r="H429" s="174"/>
      <c r="I429" s="169"/>
      <c r="J429" s="168"/>
      <c r="K429" s="169"/>
      <c r="L429" s="168"/>
      <c r="M429" s="174"/>
      <c r="N429" s="169"/>
      <c r="O429" s="48" t="s">
        <v>153</v>
      </c>
      <c r="P429" s="113"/>
      <c r="Q429" s="32"/>
      <c r="R429" s="17" t="str">
        <f t="shared" si="556"/>
        <v/>
      </c>
      <c r="S429" s="32"/>
      <c r="T429" s="17" t="str">
        <f t="shared" si="557"/>
        <v/>
      </c>
      <c r="U429" s="102"/>
      <c r="V429" s="305"/>
      <c r="W429" s="305"/>
      <c r="AD429" s="76" t="str">
        <f>IF($P429="","0",VLOOKUP($P429,登録データ!$U$4:$V$19,2,FALSE))</f>
        <v>0</v>
      </c>
      <c r="AE429" s="76" t="str">
        <f t="shared" si="558"/>
        <v>00</v>
      </c>
      <c r="AF429" s="76" t="str">
        <f t="shared" si="559"/>
        <v/>
      </c>
      <c r="AG429" s="76" t="str">
        <f t="shared" si="550"/>
        <v>000000</v>
      </c>
      <c r="AH429" s="76" t="str">
        <f t="shared" si="551"/>
        <v/>
      </c>
      <c r="AI429" s="76" t="str">
        <f t="shared" si="560"/>
        <v/>
      </c>
      <c r="AJ429" s="320" t="str">
        <f>IF($C429="","",IF($C429="@",0,IF(COUNTIF($C$21:$C$620,$C429)=1,0,1)))</f>
        <v/>
      </c>
      <c r="AK429" s="320" t="str">
        <f>IF($L429="","",IF(OR($L429="東京都",$L429="北海道",$L429="大阪府",$L429="京都府",RIGHT($L429,1)="県"),0,1))</f>
        <v/>
      </c>
      <c r="AO429" s="76" t="str">
        <f>IF(AP429="","",RANK(AP429,$AP$21:$AP$600,1))</f>
        <v/>
      </c>
      <c r="AP429" s="76" t="str">
        <f>IF(V429="","",C429)</f>
        <v/>
      </c>
      <c r="AQ429" s="1" t="str">
        <f>IF(AR429="","",RANK(AR429,$AR$21:$AR$600,1))</f>
        <v/>
      </c>
      <c r="AR429" s="76" t="str">
        <f>IF(W429="","",C429)</f>
        <v/>
      </c>
      <c r="BH429" s="76" t="str">
        <f t="shared" ref="BH429" si="589">IF(C429="","",G431)</f>
        <v/>
      </c>
      <c r="BI429" s="76" t="str">
        <f t="shared" ref="BI429" si="590">RIGHT(C429,3)</f>
        <v/>
      </c>
      <c r="BJ429" s="76" t="str">
        <f t="shared" ref="BJ429" si="591">IF(C429="","",RIGHT("00"&amp;BI429,3))</f>
        <v/>
      </c>
      <c r="BK429" s="76" t="str">
        <f t="shared" ref="BK429" si="592">CONCATENATE(BH429,BJ429)</f>
        <v/>
      </c>
    </row>
    <row r="430" spans="2:63" ht="18.75" customHeight="1">
      <c r="B430" s="125"/>
      <c r="C430" s="165"/>
      <c r="D430" s="170"/>
      <c r="E430" s="175"/>
      <c r="F430" s="171"/>
      <c r="G430" s="213"/>
      <c r="H430" s="214"/>
      <c r="I430" s="215"/>
      <c r="J430" s="170"/>
      <c r="K430" s="171"/>
      <c r="L430" s="170"/>
      <c r="M430" s="175"/>
      <c r="N430" s="171"/>
      <c r="O430" s="48" t="s">
        <v>154</v>
      </c>
      <c r="P430" s="27"/>
      <c r="Q430" s="45"/>
      <c r="R430" s="48" t="str">
        <f t="shared" si="556"/>
        <v/>
      </c>
      <c r="S430" s="45"/>
      <c r="T430" s="48" t="str">
        <f t="shared" si="557"/>
        <v/>
      </c>
      <c r="U430" s="73"/>
      <c r="V430" s="306"/>
      <c r="W430" s="306"/>
      <c r="AD430" s="76" t="str">
        <f>IF($P430="","0",VLOOKUP($P430,登録データ!$U$4:$V$19,2,FALSE))</f>
        <v>0</v>
      </c>
      <c r="AE430" s="76" t="str">
        <f t="shared" si="558"/>
        <v>00</v>
      </c>
      <c r="AF430" s="76" t="str">
        <f t="shared" si="559"/>
        <v/>
      </c>
      <c r="AG430" s="76" t="str">
        <f t="shared" si="550"/>
        <v>000000</v>
      </c>
      <c r="AH430" s="76" t="str">
        <f t="shared" si="551"/>
        <v/>
      </c>
      <c r="AI430" s="76" t="str">
        <f t="shared" si="560"/>
        <v/>
      </c>
      <c r="AJ430" s="320"/>
      <c r="AK430" s="320"/>
      <c r="BH430" s="76"/>
      <c r="BI430" s="76"/>
      <c r="BJ430" s="76"/>
      <c r="BK430" s="76"/>
    </row>
    <row r="431" spans="2:63" ht="19.5" customHeight="1" thickBot="1">
      <c r="B431" s="210"/>
      <c r="C431" s="166"/>
      <c r="D431" s="172"/>
      <c r="E431" s="176"/>
      <c r="F431" s="173"/>
      <c r="G431" s="216"/>
      <c r="H431" s="217"/>
      <c r="I431" s="218"/>
      <c r="J431" s="172"/>
      <c r="K431" s="173"/>
      <c r="L431" s="172"/>
      <c r="M431" s="176"/>
      <c r="N431" s="173"/>
      <c r="O431" s="9" t="s">
        <v>188</v>
      </c>
      <c r="P431" s="114"/>
      <c r="Q431" s="30"/>
      <c r="R431" s="9" t="str">
        <f t="shared" si="556"/>
        <v/>
      </c>
      <c r="S431" s="30"/>
      <c r="T431" s="9" t="str">
        <f t="shared" si="557"/>
        <v/>
      </c>
      <c r="U431" s="82"/>
      <c r="V431" s="306"/>
      <c r="W431" s="306"/>
      <c r="AD431" s="76" t="str">
        <f>IF($P431="","0",VLOOKUP($P431,登録データ!$U$4:$V$19,2,FALSE))</f>
        <v>0</v>
      </c>
      <c r="AE431" s="76" t="str">
        <f t="shared" si="558"/>
        <v>00</v>
      </c>
      <c r="AF431" s="76" t="str">
        <f t="shared" si="559"/>
        <v/>
      </c>
      <c r="AG431" s="76" t="str">
        <f t="shared" si="550"/>
        <v>000000</v>
      </c>
      <c r="AH431" s="76" t="str">
        <f t="shared" si="551"/>
        <v/>
      </c>
      <c r="AI431" s="76" t="str">
        <f t="shared" si="560"/>
        <v/>
      </c>
      <c r="AJ431" s="320"/>
      <c r="AK431" s="320"/>
      <c r="BH431" s="76"/>
      <c r="BI431" s="76"/>
      <c r="BJ431" s="76"/>
      <c r="BK431" s="76"/>
    </row>
    <row r="432" spans="2:63" ht="19.5" customHeight="1" thickTop="1">
      <c r="B432" s="125">
        <v>138</v>
      </c>
      <c r="C432" s="164"/>
      <c r="D432" s="168"/>
      <c r="E432" s="174"/>
      <c r="F432" s="169"/>
      <c r="G432" s="168"/>
      <c r="H432" s="174"/>
      <c r="I432" s="169"/>
      <c r="J432" s="168"/>
      <c r="K432" s="169"/>
      <c r="L432" s="168"/>
      <c r="M432" s="174"/>
      <c r="N432" s="169"/>
      <c r="O432" s="48" t="s">
        <v>153</v>
      </c>
      <c r="P432" s="113"/>
      <c r="Q432" s="32"/>
      <c r="R432" s="17" t="str">
        <f t="shared" si="556"/>
        <v/>
      </c>
      <c r="S432" s="32"/>
      <c r="T432" s="17" t="str">
        <f t="shared" si="557"/>
        <v/>
      </c>
      <c r="U432" s="102"/>
      <c r="V432" s="305"/>
      <c r="W432" s="305"/>
      <c r="AD432" s="76" t="str">
        <f>IF($P432="","0",VLOOKUP($P432,登録データ!$U$4:$V$19,2,FALSE))</f>
        <v>0</v>
      </c>
      <c r="AE432" s="76" t="str">
        <f t="shared" si="558"/>
        <v>00</v>
      </c>
      <c r="AF432" s="76" t="str">
        <f t="shared" si="559"/>
        <v/>
      </c>
      <c r="AG432" s="76" t="str">
        <f t="shared" si="550"/>
        <v>000000</v>
      </c>
      <c r="AH432" s="76" t="str">
        <f t="shared" si="551"/>
        <v/>
      </c>
      <c r="AI432" s="76" t="str">
        <f t="shared" si="560"/>
        <v/>
      </c>
      <c r="AJ432" s="320" t="str">
        <f>IF($C432="","",IF($C432="@",0,IF(COUNTIF($C$21:$C$620,$C432)=1,0,1)))</f>
        <v/>
      </c>
      <c r="AK432" s="320" t="str">
        <f>IF($L432="","",IF(OR($L432="東京都",$L432="北海道",$L432="大阪府",$L432="京都府",RIGHT($L432,1)="県"),0,1))</f>
        <v/>
      </c>
      <c r="AO432" s="76" t="str">
        <f>IF(AP432="","",RANK(AP432,$AP$21:$AP$600,1))</f>
        <v/>
      </c>
      <c r="AP432" s="76" t="str">
        <f>IF(V432="","",C432)</f>
        <v/>
      </c>
      <c r="AQ432" s="1" t="str">
        <f>IF(AR432="","",RANK(AR432,$AR$21:$AR$600,1))</f>
        <v/>
      </c>
      <c r="AR432" s="76" t="str">
        <f>IF(W432="","",C432)</f>
        <v/>
      </c>
      <c r="BH432" s="76" t="str">
        <f t="shared" ref="BH432" si="593">IF(C432="","",G434)</f>
        <v/>
      </c>
      <c r="BI432" s="76" t="str">
        <f t="shared" ref="BI432" si="594">RIGHT(C432,3)</f>
        <v/>
      </c>
      <c r="BJ432" s="76" t="str">
        <f t="shared" ref="BJ432" si="595">IF(C432="","",RIGHT("00"&amp;BI432,3))</f>
        <v/>
      </c>
      <c r="BK432" s="76" t="str">
        <f t="shared" ref="BK432" si="596">CONCATENATE(BH432,BJ432)</f>
        <v/>
      </c>
    </row>
    <row r="433" spans="2:63" ht="18.75" customHeight="1">
      <c r="B433" s="125"/>
      <c r="C433" s="165"/>
      <c r="D433" s="170"/>
      <c r="E433" s="175"/>
      <c r="F433" s="171"/>
      <c r="G433" s="213"/>
      <c r="H433" s="214"/>
      <c r="I433" s="215"/>
      <c r="J433" s="170"/>
      <c r="K433" s="171"/>
      <c r="L433" s="170"/>
      <c r="M433" s="175"/>
      <c r="N433" s="171"/>
      <c r="O433" s="48" t="s">
        <v>154</v>
      </c>
      <c r="P433" s="27"/>
      <c r="Q433" s="45"/>
      <c r="R433" s="48" t="str">
        <f t="shared" si="556"/>
        <v/>
      </c>
      <c r="S433" s="45"/>
      <c r="T433" s="48" t="str">
        <f t="shared" si="557"/>
        <v/>
      </c>
      <c r="U433" s="73"/>
      <c r="V433" s="306"/>
      <c r="W433" s="306"/>
      <c r="AD433" s="76" t="str">
        <f>IF($P433="","0",VLOOKUP($P433,登録データ!$U$4:$V$19,2,FALSE))</f>
        <v>0</v>
      </c>
      <c r="AE433" s="76" t="str">
        <f t="shared" si="558"/>
        <v>00</v>
      </c>
      <c r="AF433" s="76" t="str">
        <f t="shared" si="559"/>
        <v/>
      </c>
      <c r="AG433" s="76" t="str">
        <f t="shared" si="550"/>
        <v>000000</v>
      </c>
      <c r="AH433" s="76" t="str">
        <f t="shared" si="551"/>
        <v/>
      </c>
      <c r="AI433" s="76" t="str">
        <f t="shared" si="560"/>
        <v/>
      </c>
      <c r="AJ433" s="320"/>
      <c r="AK433" s="320"/>
      <c r="BH433" s="76"/>
      <c r="BI433" s="76"/>
      <c r="BJ433" s="76"/>
      <c r="BK433" s="76"/>
    </row>
    <row r="434" spans="2:63" ht="19.5" customHeight="1" thickBot="1">
      <c r="B434" s="210"/>
      <c r="C434" s="166"/>
      <c r="D434" s="172"/>
      <c r="E434" s="176"/>
      <c r="F434" s="173"/>
      <c r="G434" s="216"/>
      <c r="H434" s="217"/>
      <c r="I434" s="218"/>
      <c r="J434" s="172"/>
      <c r="K434" s="173"/>
      <c r="L434" s="172"/>
      <c r="M434" s="176"/>
      <c r="N434" s="173"/>
      <c r="O434" s="9" t="s">
        <v>188</v>
      </c>
      <c r="P434" s="114"/>
      <c r="Q434" s="30"/>
      <c r="R434" s="9" t="str">
        <f t="shared" si="556"/>
        <v/>
      </c>
      <c r="S434" s="30"/>
      <c r="T434" s="9" t="str">
        <f t="shared" si="557"/>
        <v/>
      </c>
      <c r="U434" s="82"/>
      <c r="V434" s="306"/>
      <c r="W434" s="306"/>
      <c r="AD434" s="76" t="str">
        <f>IF($P434="","0",VLOOKUP($P434,登録データ!$U$4:$V$19,2,FALSE))</f>
        <v>0</v>
      </c>
      <c r="AE434" s="76" t="str">
        <f t="shared" si="558"/>
        <v>00</v>
      </c>
      <c r="AF434" s="76" t="str">
        <f t="shared" si="559"/>
        <v/>
      </c>
      <c r="AG434" s="76" t="str">
        <f t="shared" si="550"/>
        <v>000000</v>
      </c>
      <c r="AH434" s="76" t="str">
        <f t="shared" si="551"/>
        <v/>
      </c>
      <c r="AI434" s="76" t="str">
        <f t="shared" si="560"/>
        <v/>
      </c>
      <c r="AJ434" s="320"/>
      <c r="AK434" s="320"/>
      <c r="BH434" s="76"/>
      <c r="BI434" s="76"/>
      <c r="BJ434" s="76"/>
      <c r="BK434" s="76"/>
    </row>
    <row r="435" spans="2:63" ht="19.5" customHeight="1" thickTop="1">
      <c r="B435" s="125">
        <v>139</v>
      </c>
      <c r="C435" s="164"/>
      <c r="D435" s="168"/>
      <c r="E435" s="174"/>
      <c r="F435" s="169"/>
      <c r="G435" s="168"/>
      <c r="H435" s="174"/>
      <c r="I435" s="169"/>
      <c r="J435" s="168"/>
      <c r="K435" s="169"/>
      <c r="L435" s="168"/>
      <c r="M435" s="174"/>
      <c r="N435" s="169"/>
      <c r="O435" s="48" t="s">
        <v>153</v>
      </c>
      <c r="P435" s="113"/>
      <c r="Q435" s="32"/>
      <c r="R435" s="17" t="str">
        <f t="shared" si="556"/>
        <v/>
      </c>
      <c r="S435" s="32"/>
      <c r="T435" s="17" t="str">
        <f t="shared" si="557"/>
        <v/>
      </c>
      <c r="U435" s="102"/>
      <c r="V435" s="305"/>
      <c r="W435" s="305"/>
      <c r="AD435" s="76" t="str">
        <f>IF($P435="","0",VLOOKUP($P435,登録データ!$U$4:$V$19,2,FALSE))</f>
        <v>0</v>
      </c>
      <c r="AE435" s="76" t="str">
        <f t="shared" si="558"/>
        <v>00</v>
      </c>
      <c r="AF435" s="76" t="str">
        <f t="shared" si="559"/>
        <v/>
      </c>
      <c r="AG435" s="76" t="str">
        <f t="shared" si="550"/>
        <v>000000</v>
      </c>
      <c r="AH435" s="76" t="str">
        <f t="shared" si="551"/>
        <v/>
      </c>
      <c r="AI435" s="76" t="str">
        <f t="shared" si="560"/>
        <v/>
      </c>
      <c r="AJ435" s="320" t="str">
        <f>IF($C435="","",IF($C435="@",0,IF(COUNTIF($C$21:$C$620,$C435)=1,0,1)))</f>
        <v/>
      </c>
      <c r="AK435" s="320" t="str">
        <f>IF($L435="","",IF(OR($L435="東京都",$L435="北海道",$L435="大阪府",$L435="京都府",RIGHT($L435,1)="県"),0,1))</f>
        <v/>
      </c>
      <c r="AO435" s="76" t="str">
        <f>IF(AP435="","",RANK(AP435,$AP$21:$AP$600,1))</f>
        <v/>
      </c>
      <c r="AP435" s="76" t="str">
        <f>IF(V435="","",C435)</f>
        <v/>
      </c>
      <c r="AQ435" s="1" t="str">
        <f>IF(AR435="","",RANK(AR435,$AR$21:$AR$600,1))</f>
        <v/>
      </c>
      <c r="AR435" s="76" t="str">
        <f>IF(W435="","",C435)</f>
        <v/>
      </c>
      <c r="BH435" s="76" t="str">
        <f t="shared" ref="BH435" si="597">IF(C435="","",G437)</f>
        <v/>
      </c>
      <c r="BI435" s="76" t="str">
        <f t="shared" ref="BI435" si="598">RIGHT(C435,3)</f>
        <v/>
      </c>
      <c r="BJ435" s="76" t="str">
        <f t="shared" ref="BJ435" si="599">IF(C435="","",RIGHT("00"&amp;BI435,3))</f>
        <v/>
      </c>
      <c r="BK435" s="76" t="str">
        <f t="shared" ref="BK435" si="600">CONCATENATE(BH435,BJ435)</f>
        <v/>
      </c>
    </row>
    <row r="436" spans="2:63" ht="18.75" customHeight="1">
      <c r="B436" s="125"/>
      <c r="C436" s="165"/>
      <c r="D436" s="170"/>
      <c r="E436" s="175"/>
      <c r="F436" s="171"/>
      <c r="G436" s="213"/>
      <c r="H436" s="214"/>
      <c r="I436" s="215"/>
      <c r="J436" s="170"/>
      <c r="K436" s="171"/>
      <c r="L436" s="170"/>
      <c r="M436" s="175"/>
      <c r="N436" s="171"/>
      <c r="O436" s="48" t="s">
        <v>154</v>
      </c>
      <c r="P436" s="27"/>
      <c r="Q436" s="45"/>
      <c r="R436" s="48" t="str">
        <f t="shared" si="556"/>
        <v/>
      </c>
      <c r="S436" s="45"/>
      <c r="T436" s="48" t="str">
        <f t="shared" si="557"/>
        <v/>
      </c>
      <c r="U436" s="73"/>
      <c r="V436" s="306"/>
      <c r="W436" s="306"/>
      <c r="AD436" s="76" t="str">
        <f>IF($P436="","0",VLOOKUP($P436,登録データ!$U$4:$V$19,2,FALSE))</f>
        <v>0</v>
      </c>
      <c r="AE436" s="76" t="str">
        <f t="shared" si="558"/>
        <v>00</v>
      </c>
      <c r="AF436" s="76" t="str">
        <f t="shared" si="559"/>
        <v/>
      </c>
      <c r="AG436" s="76" t="str">
        <f t="shared" si="550"/>
        <v>000000</v>
      </c>
      <c r="AH436" s="76" t="str">
        <f t="shared" si="551"/>
        <v/>
      </c>
      <c r="AI436" s="76" t="str">
        <f t="shared" si="560"/>
        <v/>
      </c>
      <c r="AJ436" s="320"/>
      <c r="AK436" s="320"/>
      <c r="BH436" s="76"/>
      <c r="BI436" s="76"/>
      <c r="BJ436" s="76"/>
      <c r="BK436" s="76"/>
    </row>
    <row r="437" spans="2:63" ht="19.5" customHeight="1" thickBot="1">
      <c r="B437" s="210"/>
      <c r="C437" s="166"/>
      <c r="D437" s="172"/>
      <c r="E437" s="176"/>
      <c r="F437" s="173"/>
      <c r="G437" s="216"/>
      <c r="H437" s="217"/>
      <c r="I437" s="218"/>
      <c r="J437" s="172"/>
      <c r="K437" s="173"/>
      <c r="L437" s="172"/>
      <c r="M437" s="176"/>
      <c r="N437" s="173"/>
      <c r="O437" s="9" t="s">
        <v>188</v>
      </c>
      <c r="P437" s="114"/>
      <c r="Q437" s="30"/>
      <c r="R437" s="9" t="str">
        <f t="shared" si="556"/>
        <v/>
      </c>
      <c r="S437" s="30"/>
      <c r="T437" s="9" t="str">
        <f t="shared" si="557"/>
        <v/>
      </c>
      <c r="U437" s="82"/>
      <c r="V437" s="306"/>
      <c r="W437" s="306"/>
      <c r="AD437" s="76" t="str">
        <f>IF($P437="","0",VLOOKUP($P437,登録データ!$U$4:$V$19,2,FALSE))</f>
        <v>0</v>
      </c>
      <c r="AE437" s="76" t="str">
        <f t="shared" si="558"/>
        <v>00</v>
      </c>
      <c r="AF437" s="76" t="str">
        <f t="shared" si="559"/>
        <v/>
      </c>
      <c r="AG437" s="76" t="str">
        <f t="shared" si="550"/>
        <v>000000</v>
      </c>
      <c r="AH437" s="76" t="str">
        <f t="shared" si="551"/>
        <v/>
      </c>
      <c r="AI437" s="76" t="str">
        <f t="shared" si="560"/>
        <v/>
      </c>
      <c r="AJ437" s="320"/>
      <c r="AK437" s="320"/>
      <c r="BH437" s="76"/>
      <c r="BI437" s="76"/>
      <c r="BJ437" s="76"/>
      <c r="BK437" s="76"/>
    </row>
    <row r="438" spans="2:63" ht="19.5" customHeight="1" thickTop="1">
      <c r="B438" s="125">
        <v>140</v>
      </c>
      <c r="C438" s="164"/>
      <c r="D438" s="168"/>
      <c r="E438" s="174"/>
      <c r="F438" s="169"/>
      <c r="G438" s="168"/>
      <c r="H438" s="174"/>
      <c r="I438" s="169"/>
      <c r="J438" s="168"/>
      <c r="K438" s="169"/>
      <c r="L438" s="168"/>
      <c r="M438" s="174"/>
      <c r="N438" s="169"/>
      <c r="O438" s="48" t="s">
        <v>153</v>
      </c>
      <c r="P438" s="113"/>
      <c r="Q438" s="32"/>
      <c r="R438" s="17" t="str">
        <f t="shared" si="556"/>
        <v/>
      </c>
      <c r="S438" s="32"/>
      <c r="T438" s="17" t="str">
        <f t="shared" si="557"/>
        <v/>
      </c>
      <c r="U438" s="102"/>
      <c r="V438" s="305"/>
      <c r="W438" s="305"/>
      <c r="AD438" s="76" t="str">
        <f>IF($P438="","0",VLOOKUP($P438,登録データ!$U$4:$V$19,2,FALSE))</f>
        <v>0</v>
      </c>
      <c r="AE438" s="76" t="str">
        <f t="shared" si="558"/>
        <v>00</v>
      </c>
      <c r="AF438" s="76" t="str">
        <f t="shared" si="559"/>
        <v/>
      </c>
      <c r="AG438" s="76" t="str">
        <f t="shared" si="550"/>
        <v>000000</v>
      </c>
      <c r="AH438" s="76" t="str">
        <f t="shared" si="551"/>
        <v/>
      </c>
      <c r="AI438" s="76" t="str">
        <f t="shared" si="560"/>
        <v/>
      </c>
      <c r="AJ438" s="320" t="str">
        <f>IF($C438="","",IF($C438="@",0,IF(COUNTIF($C$21:$C$620,$C438)=1,0,1)))</f>
        <v/>
      </c>
      <c r="AK438" s="320" t="str">
        <f>IF($L438="","",IF(OR($L438="東京都",$L438="北海道",$L438="大阪府",$L438="京都府",RIGHT($L438,1)="県"),0,1))</f>
        <v/>
      </c>
      <c r="AO438" s="76" t="str">
        <f>IF(AP438="","",RANK(AP438,$AP$21:$AP$600,1))</f>
        <v/>
      </c>
      <c r="AP438" s="76" t="str">
        <f>IF(V438="","",C438)</f>
        <v/>
      </c>
      <c r="AQ438" s="1" t="str">
        <f>IF(AR438="","",RANK(AR438,$AR$21:$AR$600,1))</f>
        <v/>
      </c>
      <c r="AR438" s="76" t="str">
        <f>IF(W438="","",C438)</f>
        <v/>
      </c>
      <c r="BH438" s="76" t="str">
        <f t="shared" ref="BH438" si="601">IF(C438="","",G440)</f>
        <v/>
      </c>
      <c r="BI438" s="76" t="str">
        <f t="shared" ref="BI438" si="602">RIGHT(C438,3)</f>
        <v/>
      </c>
      <c r="BJ438" s="76" t="str">
        <f t="shared" ref="BJ438" si="603">IF(C438="","",RIGHT("00"&amp;BI438,3))</f>
        <v/>
      </c>
      <c r="BK438" s="76" t="str">
        <f t="shared" ref="BK438" si="604">CONCATENATE(BH438,BJ438)</f>
        <v/>
      </c>
    </row>
    <row r="439" spans="2:63" ht="18.75" customHeight="1">
      <c r="B439" s="125"/>
      <c r="C439" s="165"/>
      <c r="D439" s="170"/>
      <c r="E439" s="175"/>
      <c r="F439" s="171"/>
      <c r="G439" s="213"/>
      <c r="H439" s="214"/>
      <c r="I439" s="215"/>
      <c r="J439" s="170"/>
      <c r="K439" s="171"/>
      <c r="L439" s="170"/>
      <c r="M439" s="175"/>
      <c r="N439" s="171"/>
      <c r="O439" s="48" t="s">
        <v>154</v>
      </c>
      <c r="P439" s="27"/>
      <c r="Q439" s="45"/>
      <c r="R439" s="48" t="str">
        <f t="shared" si="556"/>
        <v/>
      </c>
      <c r="S439" s="45"/>
      <c r="T439" s="48" t="str">
        <f t="shared" si="557"/>
        <v/>
      </c>
      <c r="U439" s="73"/>
      <c r="V439" s="306"/>
      <c r="W439" s="306"/>
      <c r="AD439" s="76" t="str">
        <f>IF($P439="","0",VLOOKUP($P439,登録データ!$U$4:$V$19,2,FALSE))</f>
        <v>0</v>
      </c>
      <c r="AE439" s="76" t="str">
        <f t="shared" si="558"/>
        <v>00</v>
      </c>
      <c r="AF439" s="76" t="str">
        <f t="shared" si="559"/>
        <v/>
      </c>
      <c r="AG439" s="76" t="str">
        <f t="shared" si="550"/>
        <v>000000</v>
      </c>
      <c r="AH439" s="76" t="str">
        <f t="shared" si="551"/>
        <v/>
      </c>
      <c r="AI439" s="76" t="str">
        <f t="shared" si="560"/>
        <v/>
      </c>
      <c r="AJ439" s="320"/>
      <c r="AK439" s="320"/>
      <c r="BH439" s="76"/>
      <c r="BI439" s="76"/>
      <c r="BJ439" s="76"/>
      <c r="BK439" s="76"/>
    </row>
    <row r="440" spans="2:63" ht="19.5" customHeight="1" thickBot="1">
      <c r="B440" s="210"/>
      <c r="C440" s="166"/>
      <c r="D440" s="172"/>
      <c r="E440" s="176"/>
      <c r="F440" s="173"/>
      <c r="G440" s="216"/>
      <c r="H440" s="217"/>
      <c r="I440" s="218"/>
      <c r="J440" s="172"/>
      <c r="K440" s="173"/>
      <c r="L440" s="172"/>
      <c r="M440" s="176"/>
      <c r="N440" s="173"/>
      <c r="O440" s="9" t="s">
        <v>188</v>
      </c>
      <c r="P440" s="114"/>
      <c r="Q440" s="30"/>
      <c r="R440" s="9" t="str">
        <f t="shared" si="556"/>
        <v/>
      </c>
      <c r="S440" s="30"/>
      <c r="T440" s="9" t="str">
        <f t="shared" si="557"/>
        <v/>
      </c>
      <c r="U440" s="82"/>
      <c r="V440" s="306"/>
      <c r="W440" s="306"/>
      <c r="AD440" s="76" t="str">
        <f>IF($P440="","0",VLOOKUP($P440,登録データ!$U$4:$V$19,2,FALSE))</f>
        <v>0</v>
      </c>
      <c r="AE440" s="76" t="str">
        <f t="shared" si="558"/>
        <v>00</v>
      </c>
      <c r="AF440" s="76" t="str">
        <f t="shared" si="559"/>
        <v/>
      </c>
      <c r="AG440" s="76" t="str">
        <f t="shared" si="550"/>
        <v>000000</v>
      </c>
      <c r="AH440" s="76" t="str">
        <f t="shared" si="551"/>
        <v/>
      </c>
      <c r="AI440" s="76" t="str">
        <f t="shared" si="560"/>
        <v/>
      </c>
      <c r="AJ440" s="320"/>
      <c r="AK440" s="320"/>
      <c r="BH440" s="76"/>
      <c r="BI440" s="76"/>
      <c r="BJ440" s="76"/>
      <c r="BK440" s="76"/>
    </row>
    <row r="441" spans="2:63" ht="19.5" customHeight="1" thickTop="1">
      <c r="B441" s="125">
        <v>141</v>
      </c>
      <c r="C441" s="164"/>
      <c r="D441" s="168"/>
      <c r="E441" s="174"/>
      <c r="F441" s="169"/>
      <c r="G441" s="168"/>
      <c r="H441" s="174"/>
      <c r="I441" s="169"/>
      <c r="J441" s="168"/>
      <c r="K441" s="169"/>
      <c r="L441" s="168"/>
      <c r="M441" s="174"/>
      <c r="N441" s="169"/>
      <c r="O441" s="48" t="s">
        <v>153</v>
      </c>
      <c r="P441" s="113"/>
      <c r="Q441" s="32"/>
      <c r="R441" s="17" t="str">
        <f t="shared" si="556"/>
        <v/>
      </c>
      <c r="S441" s="32"/>
      <c r="T441" s="17" t="str">
        <f t="shared" si="557"/>
        <v/>
      </c>
      <c r="U441" s="102"/>
      <c r="V441" s="305"/>
      <c r="W441" s="305"/>
      <c r="AD441" s="76" t="str">
        <f>IF($P441="","0",VLOOKUP($P441,登録データ!$U$4:$V$19,2,FALSE))</f>
        <v>0</v>
      </c>
      <c r="AE441" s="76" t="str">
        <f t="shared" si="558"/>
        <v>00</v>
      </c>
      <c r="AF441" s="76" t="str">
        <f t="shared" si="559"/>
        <v/>
      </c>
      <c r="AG441" s="76" t="str">
        <f t="shared" si="550"/>
        <v>000000</v>
      </c>
      <c r="AH441" s="76" t="str">
        <f t="shared" si="551"/>
        <v/>
      </c>
      <c r="AI441" s="76" t="str">
        <f t="shared" si="560"/>
        <v/>
      </c>
      <c r="AJ441" s="320" t="str">
        <f>IF($C441="","",IF($C441="@",0,IF(COUNTIF($C$21:$C$620,$C441)=1,0,1)))</f>
        <v/>
      </c>
      <c r="AK441" s="320" t="str">
        <f>IF($L441="","",IF(OR($L441="東京都",$L441="北海道",$L441="大阪府",$L441="京都府",RIGHT($L441,1)="県"),0,1))</f>
        <v/>
      </c>
      <c r="AO441" s="76" t="str">
        <f>IF(AP441="","",RANK(AP441,$AP$21:$AP$600,1))</f>
        <v/>
      </c>
      <c r="AP441" s="76" t="str">
        <f>IF(V441="","",C441)</f>
        <v/>
      </c>
      <c r="AQ441" s="1" t="str">
        <f>IF(AR441="","",RANK(AR441,$AR$21:$AR$600,1))</f>
        <v/>
      </c>
      <c r="AR441" s="76" t="str">
        <f>IF(W441="","",C441)</f>
        <v/>
      </c>
      <c r="BH441" s="76" t="str">
        <f t="shared" ref="BH441" si="605">IF(C441="","",G443)</f>
        <v/>
      </c>
      <c r="BI441" s="76" t="str">
        <f t="shared" ref="BI441" si="606">RIGHT(C441,3)</f>
        <v/>
      </c>
      <c r="BJ441" s="76" t="str">
        <f t="shared" ref="BJ441" si="607">IF(C441="","",RIGHT("00"&amp;BI441,3))</f>
        <v/>
      </c>
      <c r="BK441" s="76" t="str">
        <f t="shared" ref="BK441" si="608">CONCATENATE(BH441,BJ441)</f>
        <v/>
      </c>
    </row>
    <row r="442" spans="2:63" ht="18.75" customHeight="1">
      <c r="B442" s="125"/>
      <c r="C442" s="165"/>
      <c r="D442" s="170"/>
      <c r="E442" s="175"/>
      <c r="F442" s="171"/>
      <c r="G442" s="213"/>
      <c r="H442" s="214"/>
      <c r="I442" s="215"/>
      <c r="J442" s="170"/>
      <c r="K442" s="171"/>
      <c r="L442" s="170"/>
      <c r="M442" s="175"/>
      <c r="N442" s="171"/>
      <c r="O442" s="48" t="s">
        <v>154</v>
      </c>
      <c r="P442" s="27"/>
      <c r="Q442" s="45"/>
      <c r="R442" s="48" t="str">
        <f t="shared" si="556"/>
        <v/>
      </c>
      <c r="S442" s="45"/>
      <c r="T442" s="48" t="str">
        <f t="shared" si="557"/>
        <v/>
      </c>
      <c r="U442" s="73"/>
      <c r="V442" s="306"/>
      <c r="W442" s="306"/>
      <c r="AD442" s="76" t="str">
        <f>IF($P442="","0",VLOOKUP($P442,登録データ!$U$4:$V$19,2,FALSE))</f>
        <v>0</v>
      </c>
      <c r="AE442" s="76" t="str">
        <f t="shared" si="558"/>
        <v>00</v>
      </c>
      <c r="AF442" s="76" t="str">
        <f t="shared" si="559"/>
        <v/>
      </c>
      <c r="AG442" s="76" t="str">
        <f t="shared" si="550"/>
        <v>000000</v>
      </c>
      <c r="AH442" s="76" t="str">
        <f t="shared" si="551"/>
        <v/>
      </c>
      <c r="AI442" s="76" t="str">
        <f t="shared" si="560"/>
        <v/>
      </c>
      <c r="AJ442" s="320"/>
      <c r="AK442" s="320"/>
      <c r="BH442" s="76"/>
      <c r="BI442" s="76"/>
      <c r="BJ442" s="76"/>
      <c r="BK442" s="76"/>
    </row>
    <row r="443" spans="2:63" ht="19.5" customHeight="1" thickBot="1">
      <c r="B443" s="210"/>
      <c r="C443" s="166"/>
      <c r="D443" s="172"/>
      <c r="E443" s="176"/>
      <c r="F443" s="173"/>
      <c r="G443" s="216"/>
      <c r="H443" s="217"/>
      <c r="I443" s="218"/>
      <c r="J443" s="172"/>
      <c r="K443" s="173"/>
      <c r="L443" s="172"/>
      <c r="M443" s="176"/>
      <c r="N443" s="173"/>
      <c r="O443" s="9" t="s">
        <v>188</v>
      </c>
      <c r="P443" s="114"/>
      <c r="Q443" s="30"/>
      <c r="R443" s="9" t="str">
        <f t="shared" si="556"/>
        <v/>
      </c>
      <c r="S443" s="30"/>
      <c r="T443" s="9" t="str">
        <f t="shared" si="557"/>
        <v/>
      </c>
      <c r="U443" s="82"/>
      <c r="V443" s="306"/>
      <c r="W443" s="306"/>
      <c r="AD443" s="76" t="str">
        <f>IF($P443="","0",VLOOKUP($P443,登録データ!$U$4:$V$19,2,FALSE))</f>
        <v>0</v>
      </c>
      <c r="AE443" s="76" t="str">
        <f t="shared" si="558"/>
        <v>00</v>
      </c>
      <c r="AF443" s="76" t="str">
        <f t="shared" si="559"/>
        <v/>
      </c>
      <c r="AG443" s="76" t="str">
        <f t="shared" si="550"/>
        <v>000000</v>
      </c>
      <c r="AH443" s="76" t="str">
        <f t="shared" si="551"/>
        <v/>
      </c>
      <c r="AI443" s="76" t="str">
        <f t="shared" si="560"/>
        <v/>
      </c>
      <c r="AJ443" s="320"/>
      <c r="AK443" s="320"/>
      <c r="BH443" s="76"/>
      <c r="BI443" s="76"/>
      <c r="BJ443" s="76"/>
      <c r="BK443" s="76"/>
    </row>
    <row r="444" spans="2:63" ht="19.5" customHeight="1" thickTop="1">
      <c r="B444" s="125">
        <v>142</v>
      </c>
      <c r="C444" s="164"/>
      <c r="D444" s="168"/>
      <c r="E444" s="174"/>
      <c r="F444" s="169"/>
      <c r="G444" s="168"/>
      <c r="H444" s="174"/>
      <c r="I444" s="169"/>
      <c r="J444" s="168"/>
      <c r="K444" s="169"/>
      <c r="L444" s="168"/>
      <c r="M444" s="174"/>
      <c r="N444" s="169"/>
      <c r="O444" s="48" t="s">
        <v>153</v>
      </c>
      <c r="P444" s="113"/>
      <c r="Q444" s="32"/>
      <c r="R444" s="17" t="str">
        <f t="shared" si="556"/>
        <v/>
      </c>
      <c r="S444" s="32"/>
      <c r="T444" s="17" t="str">
        <f t="shared" si="557"/>
        <v/>
      </c>
      <c r="U444" s="102"/>
      <c r="V444" s="305"/>
      <c r="W444" s="305"/>
      <c r="AD444" s="76" t="str">
        <f>IF($P444="","0",VLOOKUP($P444,登録データ!$U$4:$V$19,2,FALSE))</f>
        <v>0</v>
      </c>
      <c r="AE444" s="76" t="str">
        <f t="shared" si="558"/>
        <v>00</v>
      </c>
      <c r="AF444" s="76" t="str">
        <f t="shared" si="559"/>
        <v/>
      </c>
      <c r="AG444" s="76" t="str">
        <f t="shared" si="550"/>
        <v>000000</v>
      </c>
      <c r="AH444" s="76" t="str">
        <f t="shared" si="551"/>
        <v/>
      </c>
      <c r="AI444" s="76" t="str">
        <f t="shared" si="560"/>
        <v/>
      </c>
      <c r="AJ444" s="320" t="str">
        <f>IF($C444="","",IF($C444="@",0,IF(COUNTIF($C$21:$C$620,$C444)=1,0,1)))</f>
        <v/>
      </c>
      <c r="AK444" s="320" t="str">
        <f>IF($L444="","",IF(OR($L444="東京都",$L444="北海道",$L444="大阪府",$L444="京都府",RIGHT($L444,1)="県"),0,1))</f>
        <v/>
      </c>
      <c r="AO444" s="76" t="str">
        <f>IF(AP444="","",RANK(AP444,$AP$21:$AP$600,1))</f>
        <v/>
      </c>
      <c r="AP444" s="76" t="str">
        <f>IF(V444="","",C444)</f>
        <v/>
      </c>
      <c r="AQ444" s="1" t="str">
        <f>IF(AR444="","",RANK(AR444,$AR$21:$AR$600,1))</f>
        <v/>
      </c>
      <c r="AR444" s="76" t="str">
        <f>IF(W444="","",C444)</f>
        <v/>
      </c>
      <c r="BH444" s="76" t="str">
        <f t="shared" ref="BH444" si="609">IF(C444="","",G446)</f>
        <v/>
      </c>
      <c r="BI444" s="76" t="str">
        <f t="shared" ref="BI444" si="610">RIGHT(C444,3)</f>
        <v/>
      </c>
      <c r="BJ444" s="76" t="str">
        <f t="shared" ref="BJ444" si="611">IF(C444="","",RIGHT("00"&amp;BI444,3))</f>
        <v/>
      </c>
      <c r="BK444" s="76" t="str">
        <f t="shared" ref="BK444" si="612">CONCATENATE(BH444,BJ444)</f>
        <v/>
      </c>
    </row>
    <row r="445" spans="2:63" ht="18.75" customHeight="1">
      <c r="B445" s="125"/>
      <c r="C445" s="165"/>
      <c r="D445" s="170"/>
      <c r="E445" s="175"/>
      <c r="F445" s="171"/>
      <c r="G445" s="213"/>
      <c r="H445" s="214"/>
      <c r="I445" s="215"/>
      <c r="J445" s="170"/>
      <c r="K445" s="171"/>
      <c r="L445" s="170"/>
      <c r="M445" s="175"/>
      <c r="N445" s="171"/>
      <c r="O445" s="48" t="s">
        <v>154</v>
      </c>
      <c r="P445" s="27"/>
      <c r="Q445" s="45"/>
      <c r="R445" s="48" t="str">
        <f t="shared" si="556"/>
        <v/>
      </c>
      <c r="S445" s="45"/>
      <c r="T445" s="48" t="str">
        <f t="shared" si="557"/>
        <v/>
      </c>
      <c r="U445" s="73"/>
      <c r="V445" s="306"/>
      <c r="W445" s="306"/>
      <c r="AD445" s="76" t="str">
        <f>IF($P445="","0",VLOOKUP($P445,登録データ!$U$4:$V$19,2,FALSE))</f>
        <v>0</v>
      </c>
      <c r="AE445" s="76" t="str">
        <f t="shared" si="558"/>
        <v>00</v>
      </c>
      <c r="AF445" s="76" t="str">
        <f t="shared" si="559"/>
        <v/>
      </c>
      <c r="AG445" s="76" t="str">
        <f t="shared" si="550"/>
        <v>000000</v>
      </c>
      <c r="AH445" s="76" t="str">
        <f t="shared" si="551"/>
        <v/>
      </c>
      <c r="AI445" s="76" t="str">
        <f t="shared" si="560"/>
        <v/>
      </c>
      <c r="AJ445" s="320"/>
      <c r="AK445" s="320"/>
      <c r="BH445" s="76"/>
      <c r="BI445" s="76"/>
      <c r="BJ445" s="76"/>
      <c r="BK445" s="76"/>
    </row>
    <row r="446" spans="2:63" ht="19.5" customHeight="1" thickBot="1">
      <c r="B446" s="210"/>
      <c r="C446" s="166"/>
      <c r="D446" s="172"/>
      <c r="E446" s="176"/>
      <c r="F446" s="173"/>
      <c r="G446" s="216"/>
      <c r="H446" s="217"/>
      <c r="I446" s="218"/>
      <c r="J446" s="172"/>
      <c r="K446" s="173"/>
      <c r="L446" s="172"/>
      <c r="M446" s="176"/>
      <c r="N446" s="173"/>
      <c r="O446" s="9" t="s">
        <v>188</v>
      </c>
      <c r="P446" s="114"/>
      <c r="Q446" s="30"/>
      <c r="R446" s="9" t="str">
        <f t="shared" si="556"/>
        <v/>
      </c>
      <c r="S446" s="30"/>
      <c r="T446" s="9" t="str">
        <f t="shared" si="557"/>
        <v/>
      </c>
      <c r="U446" s="82"/>
      <c r="V446" s="306"/>
      <c r="W446" s="306"/>
      <c r="AD446" s="76" t="str">
        <f>IF($P446="","0",VLOOKUP($P446,登録データ!$U$4:$V$19,2,FALSE))</f>
        <v>0</v>
      </c>
      <c r="AE446" s="76" t="str">
        <f t="shared" si="558"/>
        <v>00</v>
      </c>
      <c r="AF446" s="76" t="str">
        <f t="shared" si="559"/>
        <v/>
      </c>
      <c r="AG446" s="76" t="str">
        <f t="shared" si="550"/>
        <v>000000</v>
      </c>
      <c r="AH446" s="76" t="str">
        <f t="shared" si="551"/>
        <v/>
      </c>
      <c r="AI446" s="76" t="str">
        <f t="shared" si="560"/>
        <v/>
      </c>
      <c r="AJ446" s="320"/>
      <c r="AK446" s="320"/>
      <c r="BH446" s="76"/>
      <c r="BI446" s="76"/>
      <c r="BJ446" s="76"/>
      <c r="BK446" s="76"/>
    </row>
    <row r="447" spans="2:63" ht="19.5" customHeight="1" thickTop="1">
      <c r="B447" s="125">
        <v>143</v>
      </c>
      <c r="C447" s="164"/>
      <c r="D447" s="168"/>
      <c r="E447" s="174"/>
      <c r="F447" s="169"/>
      <c r="G447" s="168"/>
      <c r="H447" s="174"/>
      <c r="I447" s="169"/>
      <c r="J447" s="168"/>
      <c r="K447" s="169"/>
      <c r="L447" s="168"/>
      <c r="M447" s="174"/>
      <c r="N447" s="169"/>
      <c r="O447" s="48" t="s">
        <v>153</v>
      </c>
      <c r="P447" s="113"/>
      <c r="Q447" s="32"/>
      <c r="R447" s="17" t="str">
        <f t="shared" si="556"/>
        <v/>
      </c>
      <c r="S447" s="32"/>
      <c r="T447" s="17" t="str">
        <f t="shared" si="557"/>
        <v/>
      </c>
      <c r="U447" s="102"/>
      <c r="V447" s="305"/>
      <c r="W447" s="305"/>
      <c r="AD447" s="76" t="str">
        <f>IF($P447="","0",VLOOKUP($P447,登録データ!$U$4:$V$19,2,FALSE))</f>
        <v>0</v>
      </c>
      <c r="AE447" s="76" t="str">
        <f t="shared" si="558"/>
        <v>00</v>
      </c>
      <c r="AF447" s="76" t="str">
        <f t="shared" si="559"/>
        <v/>
      </c>
      <c r="AG447" s="76" t="str">
        <f t="shared" si="550"/>
        <v>000000</v>
      </c>
      <c r="AH447" s="76" t="str">
        <f t="shared" si="551"/>
        <v/>
      </c>
      <c r="AI447" s="76" t="str">
        <f t="shared" si="560"/>
        <v/>
      </c>
      <c r="AJ447" s="320" t="str">
        <f>IF($C447="","",IF($C447="@",0,IF(COUNTIF($C$21:$C$620,$C447)=1,0,1)))</f>
        <v/>
      </c>
      <c r="AK447" s="320" t="str">
        <f>IF($L447="","",IF(OR($L447="東京都",$L447="北海道",$L447="大阪府",$L447="京都府",RIGHT($L447,1)="県"),0,1))</f>
        <v/>
      </c>
      <c r="AO447" s="76" t="str">
        <f>IF(AP447="","",RANK(AP447,$AP$21:$AP$600,1))</f>
        <v/>
      </c>
      <c r="AP447" s="76" t="str">
        <f>IF(V447="","",C447)</f>
        <v/>
      </c>
      <c r="AQ447" s="1" t="str">
        <f>IF(AR447="","",RANK(AR447,$AR$21:$AR$600,1))</f>
        <v/>
      </c>
      <c r="AR447" s="76" t="str">
        <f>IF(W447="","",C447)</f>
        <v/>
      </c>
      <c r="BH447" s="76" t="str">
        <f t="shared" ref="BH447" si="613">IF(C447="","",G449)</f>
        <v/>
      </c>
      <c r="BI447" s="76" t="str">
        <f t="shared" ref="BI447" si="614">RIGHT(C447,3)</f>
        <v/>
      </c>
      <c r="BJ447" s="76" t="str">
        <f t="shared" ref="BJ447" si="615">IF(C447="","",RIGHT("00"&amp;BI447,3))</f>
        <v/>
      </c>
      <c r="BK447" s="76" t="str">
        <f t="shared" ref="BK447" si="616">CONCATENATE(BH447,BJ447)</f>
        <v/>
      </c>
    </row>
    <row r="448" spans="2:63" ht="18.75" customHeight="1">
      <c r="B448" s="125"/>
      <c r="C448" s="165"/>
      <c r="D448" s="170"/>
      <c r="E448" s="175"/>
      <c r="F448" s="171"/>
      <c r="G448" s="213"/>
      <c r="H448" s="214"/>
      <c r="I448" s="215"/>
      <c r="J448" s="170"/>
      <c r="K448" s="171"/>
      <c r="L448" s="170"/>
      <c r="M448" s="175"/>
      <c r="N448" s="171"/>
      <c r="O448" s="48" t="s">
        <v>154</v>
      </c>
      <c r="P448" s="27"/>
      <c r="Q448" s="45"/>
      <c r="R448" s="48" t="str">
        <f t="shared" si="556"/>
        <v/>
      </c>
      <c r="S448" s="45"/>
      <c r="T448" s="48" t="str">
        <f t="shared" si="557"/>
        <v/>
      </c>
      <c r="U448" s="73"/>
      <c r="V448" s="306"/>
      <c r="W448" s="306"/>
      <c r="AD448" s="76" t="str">
        <f>IF($P448="","0",VLOOKUP($P448,登録データ!$U$4:$V$19,2,FALSE))</f>
        <v>0</v>
      </c>
      <c r="AE448" s="76" t="str">
        <f t="shared" si="558"/>
        <v>00</v>
      </c>
      <c r="AF448" s="76" t="str">
        <f t="shared" si="559"/>
        <v/>
      </c>
      <c r="AG448" s="76" t="str">
        <f t="shared" si="550"/>
        <v>000000</v>
      </c>
      <c r="AH448" s="76" t="str">
        <f t="shared" si="551"/>
        <v/>
      </c>
      <c r="AI448" s="76" t="str">
        <f t="shared" si="560"/>
        <v/>
      </c>
      <c r="AJ448" s="320"/>
      <c r="AK448" s="320"/>
      <c r="BH448" s="76"/>
      <c r="BI448" s="76"/>
      <c r="BJ448" s="76"/>
      <c r="BK448" s="76"/>
    </row>
    <row r="449" spans="2:63" ht="19.5" customHeight="1" thickBot="1">
      <c r="B449" s="210"/>
      <c r="C449" s="166"/>
      <c r="D449" s="172"/>
      <c r="E449" s="176"/>
      <c r="F449" s="173"/>
      <c r="G449" s="216"/>
      <c r="H449" s="217"/>
      <c r="I449" s="218"/>
      <c r="J449" s="172"/>
      <c r="K449" s="173"/>
      <c r="L449" s="172"/>
      <c r="M449" s="176"/>
      <c r="N449" s="173"/>
      <c r="O449" s="9" t="s">
        <v>188</v>
      </c>
      <c r="P449" s="114"/>
      <c r="Q449" s="30"/>
      <c r="R449" s="9" t="str">
        <f t="shared" si="556"/>
        <v/>
      </c>
      <c r="S449" s="30"/>
      <c r="T449" s="9" t="str">
        <f t="shared" si="557"/>
        <v/>
      </c>
      <c r="U449" s="82"/>
      <c r="V449" s="306"/>
      <c r="W449" s="306"/>
      <c r="AD449" s="76" t="str">
        <f>IF($P449="","0",VLOOKUP($P449,登録データ!$U$4:$V$19,2,FALSE))</f>
        <v>0</v>
      </c>
      <c r="AE449" s="76" t="str">
        <f t="shared" si="558"/>
        <v>00</v>
      </c>
      <c r="AF449" s="76" t="str">
        <f t="shared" si="559"/>
        <v/>
      </c>
      <c r="AG449" s="76" t="str">
        <f t="shared" si="550"/>
        <v>000000</v>
      </c>
      <c r="AH449" s="76" t="str">
        <f t="shared" si="551"/>
        <v/>
      </c>
      <c r="AI449" s="76" t="str">
        <f t="shared" si="560"/>
        <v/>
      </c>
      <c r="AJ449" s="320"/>
      <c r="AK449" s="320"/>
      <c r="BH449" s="76"/>
      <c r="BI449" s="76"/>
      <c r="BJ449" s="76"/>
      <c r="BK449" s="76"/>
    </row>
    <row r="450" spans="2:63" ht="19.5" customHeight="1" thickTop="1">
      <c r="B450" s="125">
        <v>144</v>
      </c>
      <c r="C450" s="164"/>
      <c r="D450" s="168"/>
      <c r="E450" s="174"/>
      <c r="F450" s="169"/>
      <c r="G450" s="168"/>
      <c r="H450" s="174"/>
      <c r="I450" s="169"/>
      <c r="J450" s="168"/>
      <c r="K450" s="169"/>
      <c r="L450" s="168"/>
      <c r="M450" s="174"/>
      <c r="N450" s="169"/>
      <c r="O450" s="48" t="s">
        <v>153</v>
      </c>
      <c r="P450" s="113"/>
      <c r="Q450" s="32"/>
      <c r="R450" s="17" t="str">
        <f t="shared" si="556"/>
        <v/>
      </c>
      <c r="S450" s="32"/>
      <c r="T450" s="17" t="str">
        <f t="shared" si="557"/>
        <v/>
      </c>
      <c r="U450" s="102"/>
      <c r="V450" s="305"/>
      <c r="W450" s="305"/>
      <c r="AD450" s="76" t="str">
        <f>IF($P450="","0",VLOOKUP($P450,登録データ!$U$4:$V$19,2,FALSE))</f>
        <v>0</v>
      </c>
      <c r="AE450" s="76" t="str">
        <f t="shared" si="558"/>
        <v>00</v>
      </c>
      <c r="AF450" s="76" t="str">
        <f t="shared" si="559"/>
        <v/>
      </c>
      <c r="AG450" s="76" t="str">
        <f t="shared" si="550"/>
        <v>000000</v>
      </c>
      <c r="AH450" s="76" t="str">
        <f t="shared" si="551"/>
        <v/>
      </c>
      <c r="AI450" s="76" t="str">
        <f t="shared" si="560"/>
        <v/>
      </c>
      <c r="AJ450" s="320" t="str">
        <f>IF($C450="","",IF($C450="@",0,IF(COUNTIF($C$21:$C$620,$C450)=1,0,1)))</f>
        <v/>
      </c>
      <c r="AK450" s="320" t="str">
        <f>IF($L450="","",IF(OR($L450="東京都",$L450="北海道",$L450="大阪府",$L450="京都府",RIGHT($L450,1)="県"),0,1))</f>
        <v/>
      </c>
      <c r="AO450" s="76" t="str">
        <f>IF(AP450="","",RANK(AP450,$AP$21:$AP$600,1))</f>
        <v/>
      </c>
      <c r="AP450" s="76" t="str">
        <f>IF(V450="","",C450)</f>
        <v/>
      </c>
      <c r="AQ450" s="1" t="str">
        <f>IF(AR450="","",RANK(AR450,$AR$21:$AR$600,1))</f>
        <v/>
      </c>
      <c r="AR450" s="76" t="str">
        <f>IF(W450="","",C450)</f>
        <v/>
      </c>
      <c r="BH450" s="76" t="str">
        <f t="shared" ref="BH450" si="617">IF(C450="","",G452)</f>
        <v/>
      </c>
      <c r="BI450" s="76" t="str">
        <f t="shared" ref="BI450" si="618">RIGHT(C450,3)</f>
        <v/>
      </c>
      <c r="BJ450" s="76" t="str">
        <f t="shared" ref="BJ450" si="619">IF(C450="","",RIGHT("00"&amp;BI450,3))</f>
        <v/>
      </c>
      <c r="BK450" s="76" t="str">
        <f t="shared" ref="BK450" si="620">CONCATENATE(BH450,BJ450)</f>
        <v/>
      </c>
    </row>
    <row r="451" spans="2:63" ht="18.75" customHeight="1">
      <c r="B451" s="125"/>
      <c r="C451" s="165"/>
      <c r="D451" s="170"/>
      <c r="E451" s="175"/>
      <c r="F451" s="171"/>
      <c r="G451" s="213"/>
      <c r="H451" s="214"/>
      <c r="I451" s="215"/>
      <c r="J451" s="170"/>
      <c r="K451" s="171"/>
      <c r="L451" s="170"/>
      <c r="M451" s="175"/>
      <c r="N451" s="171"/>
      <c r="O451" s="48" t="s">
        <v>154</v>
      </c>
      <c r="P451" s="27"/>
      <c r="Q451" s="45"/>
      <c r="R451" s="48" t="str">
        <f t="shared" si="556"/>
        <v/>
      </c>
      <c r="S451" s="45"/>
      <c r="T451" s="48" t="str">
        <f t="shared" si="557"/>
        <v/>
      </c>
      <c r="U451" s="73"/>
      <c r="V451" s="306"/>
      <c r="W451" s="306"/>
      <c r="AD451" s="76" t="str">
        <f>IF($P451="","0",VLOOKUP($P451,登録データ!$U$4:$V$19,2,FALSE))</f>
        <v>0</v>
      </c>
      <c r="AE451" s="76" t="str">
        <f t="shared" si="558"/>
        <v>00</v>
      </c>
      <c r="AF451" s="76" t="str">
        <f t="shared" si="559"/>
        <v/>
      </c>
      <c r="AG451" s="76" t="str">
        <f t="shared" si="550"/>
        <v>000000</v>
      </c>
      <c r="AH451" s="76" t="str">
        <f t="shared" si="551"/>
        <v/>
      </c>
      <c r="AI451" s="76" t="str">
        <f t="shared" si="560"/>
        <v/>
      </c>
      <c r="AJ451" s="320"/>
      <c r="AK451" s="320"/>
      <c r="BH451" s="76"/>
      <c r="BI451" s="76"/>
      <c r="BJ451" s="76"/>
      <c r="BK451" s="76"/>
    </row>
    <row r="452" spans="2:63" ht="19.5" customHeight="1" thickBot="1">
      <c r="B452" s="210"/>
      <c r="C452" s="166"/>
      <c r="D452" s="172"/>
      <c r="E452" s="176"/>
      <c r="F452" s="173"/>
      <c r="G452" s="216"/>
      <c r="H452" s="217"/>
      <c r="I452" s="218"/>
      <c r="J452" s="172"/>
      <c r="K452" s="173"/>
      <c r="L452" s="172"/>
      <c r="M452" s="176"/>
      <c r="N452" s="173"/>
      <c r="O452" s="9" t="s">
        <v>188</v>
      </c>
      <c r="P452" s="114"/>
      <c r="Q452" s="30"/>
      <c r="R452" s="9" t="str">
        <f t="shared" si="556"/>
        <v/>
      </c>
      <c r="S452" s="30"/>
      <c r="T452" s="9" t="str">
        <f t="shared" si="557"/>
        <v/>
      </c>
      <c r="U452" s="82"/>
      <c r="V452" s="306"/>
      <c r="W452" s="306"/>
      <c r="AD452" s="76" t="str">
        <f>IF($P452="","0",VLOOKUP($P452,登録データ!$U$4:$V$19,2,FALSE))</f>
        <v>0</v>
      </c>
      <c r="AE452" s="76" t="str">
        <f t="shared" si="558"/>
        <v>00</v>
      </c>
      <c r="AF452" s="76" t="str">
        <f t="shared" si="559"/>
        <v/>
      </c>
      <c r="AG452" s="76" t="str">
        <f t="shared" si="550"/>
        <v>000000</v>
      </c>
      <c r="AH452" s="76" t="str">
        <f t="shared" si="551"/>
        <v/>
      </c>
      <c r="AI452" s="76" t="str">
        <f t="shared" si="560"/>
        <v/>
      </c>
      <c r="AJ452" s="320"/>
      <c r="AK452" s="320"/>
      <c r="BH452" s="76"/>
      <c r="BI452" s="76"/>
      <c r="BJ452" s="76"/>
      <c r="BK452" s="76"/>
    </row>
    <row r="453" spans="2:63" ht="19.5" customHeight="1" thickTop="1">
      <c r="B453" s="125">
        <v>145</v>
      </c>
      <c r="C453" s="164"/>
      <c r="D453" s="168"/>
      <c r="E453" s="174"/>
      <c r="F453" s="169"/>
      <c r="G453" s="168"/>
      <c r="H453" s="174"/>
      <c r="I453" s="169"/>
      <c r="J453" s="168"/>
      <c r="K453" s="169"/>
      <c r="L453" s="168"/>
      <c r="M453" s="174"/>
      <c r="N453" s="169"/>
      <c r="O453" s="48" t="s">
        <v>153</v>
      </c>
      <c r="P453" s="113"/>
      <c r="Q453" s="32"/>
      <c r="R453" s="17" t="str">
        <f t="shared" si="556"/>
        <v/>
      </c>
      <c r="S453" s="32"/>
      <c r="T453" s="17" t="str">
        <f t="shared" si="557"/>
        <v/>
      </c>
      <c r="U453" s="102"/>
      <c r="V453" s="305"/>
      <c r="W453" s="305"/>
      <c r="AD453" s="76" t="str">
        <f>IF($P453="","0",VLOOKUP($P453,登録データ!$U$4:$V$19,2,FALSE))</f>
        <v>0</v>
      </c>
      <c r="AE453" s="76" t="str">
        <f t="shared" si="558"/>
        <v>00</v>
      </c>
      <c r="AF453" s="76" t="str">
        <f t="shared" si="559"/>
        <v/>
      </c>
      <c r="AG453" s="76" t="str">
        <f t="shared" si="550"/>
        <v>000000</v>
      </c>
      <c r="AH453" s="76" t="str">
        <f t="shared" si="551"/>
        <v/>
      </c>
      <c r="AI453" s="76" t="str">
        <f t="shared" si="560"/>
        <v/>
      </c>
      <c r="AJ453" s="320" t="str">
        <f>IF($C453="","",IF($C453="@",0,IF(COUNTIF($C$21:$C$620,$C453)=1,0,1)))</f>
        <v/>
      </c>
      <c r="AK453" s="320" t="str">
        <f>IF($L453="","",IF(OR($L453="東京都",$L453="北海道",$L453="大阪府",$L453="京都府",RIGHT($L453,1)="県"),0,1))</f>
        <v/>
      </c>
      <c r="AO453" s="76" t="str">
        <f>IF(AP453="","",RANK(AP453,$AP$21:$AP$600,1))</f>
        <v/>
      </c>
      <c r="AP453" s="76" t="str">
        <f>IF(V453="","",C453)</f>
        <v/>
      </c>
      <c r="AQ453" s="1" t="str">
        <f>IF(AR453="","",RANK(AR453,$AR$21:$AR$600,1))</f>
        <v/>
      </c>
      <c r="AR453" s="76" t="str">
        <f>IF(W453="","",C453)</f>
        <v/>
      </c>
      <c r="BH453" s="76" t="str">
        <f t="shared" ref="BH453" si="621">IF(C453="","",G455)</f>
        <v/>
      </c>
      <c r="BI453" s="76" t="str">
        <f t="shared" ref="BI453" si="622">RIGHT(C453,3)</f>
        <v/>
      </c>
      <c r="BJ453" s="76" t="str">
        <f t="shared" ref="BJ453" si="623">IF(C453="","",RIGHT("00"&amp;BI453,3))</f>
        <v/>
      </c>
      <c r="BK453" s="76" t="str">
        <f t="shared" ref="BK453" si="624">CONCATENATE(BH453,BJ453)</f>
        <v/>
      </c>
    </row>
    <row r="454" spans="2:63" ht="18.75" customHeight="1">
      <c r="B454" s="125"/>
      <c r="C454" s="165"/>
      <c r="D454" s="170"/>
      <c r="E454" s="175"/>
      <c r="F454" s="171"/>
      <c r="G454" s="213"/>
      <c r="H454" s="214"/>
      <c r="I454" s="215"/>
      <c r="J454" s="170"/>
      <c r="K454" s="171"/>
      <c r="L454" s="170"/>
      <c r="M454" s="175"/>
      <c r="N454" s="171"/>
      <c r="O454" s="48" t="s">
        <v>154</v>
      </c>
      <c r="P454" s="27"/>
      <c r="Q454" s="45"/>
      <c r="R454" s="48" t="str">
        <f t="shared" si="556"/>
        <v/>
      </c>
      <c r="S454" s="45"/>
      <c r="T454" s="48" t="str">
        <f t="shared" si="557"/>
        <v/>
      </c>
      <c r="U454" s="73"/>
      <c r="V454" s="306"/>
      <c r="W454" s="306"/>
      <c r="AD454" s="76" t="str">
        <f>IF($P454="","0",VLOOKUP($P454,登録データ!$U$4:$V$19,2,FALSE))</f>
        <v>0</v>
      </c>
      <c r="AE454" s="76" t="str">
        <f t="shared" si="558"/>
        <v>00</v>
      </c>
      <c r="AF454" s="76" t="str">
        <f t="shared" si="559"/>
        <v/>
      </c>
      <c r="AG454" s="76" t="str">
        <f t="shared" si="550"/>
        <v>000000</v>
      </c>
      <c r="AH454" s="76" t="str">
        <f t="shared" si="551"/>
        <v/>
      </c>
      <c r="AI454" s="76" t="str">
        <f t="shared" si="560"/>
        <v/>
      </c>
      <c r="AJ454" s="320"/>
      <c r="AK454" s="320"/>
      <c r="BH454" s="76"/>
      <c r="BI454" s="76"/>
      <c r="BJ454" s="76"/>
      <c r="BK454" s="76"/>
    </row>
    <row r="455" spans="2:63" ht="19.5" customHeight="1" thickBot="1">
      <c r="B455" s="210"/>
      <c r="C455" s="166"/>
      <c r="D455" s="172"/>
      <c r="E455" s="176"/>
      <c r="F455" s="173"/>
      <c r="G455" s="216"/>
      <c r="H455" s="217"/>
      <c r="I455" s="218"/>
      <c r="J455" s="172"/>
      <c r="K455" s="173"/>
      <c r="L455" s="172"/>
      <c r="M455" s="176"/>
      <c r="N455" s="173"/>
      <c r="O455" s="9" t="s">
        <v>188</v>
      </c>
      <c r="P455" s="114"/>
      <c r="Q455" s="30"/>
      <c r="R455" s="9" t="str">
        <f t="shared" si="556"/>
        <v/>
      </c>
      <c r="S455" s="30"/>
      <c r="T455" s="9" t="str">
        <f t="shared" si="557"/>
        <v/>
      </c>
      <c r="U455" s="82"/>
      <c r="V455" s="306"/>
      <c r="W455" s="306"/>
      <c r="AD455" s="76" t="str">
        <f>IF($P455="","0",VLOOKUP($P455,登録データ!$U$4:$V$19,2,FALSE))</f>
        <v>0</v>
      </c>
      <c r="AE455" s="76" t="str">
        <f t="shared" si="558"/>
        <v>00</v>
      </c>
      <c r="AF455" s="76" t="str">
        <f t="shared" si="559"/>
        <v/>
      </c>
      <c r="AG455" s="76" t="str">
        <f t="shared" si="550"/>
        <v>000000</v>
      </c>
      <c r="AH455" s="76" t="str">
        <f t="shared" si="551"/>
        <v/>
      </c>
      <c r="AI455" s="76" t="str">
        <f t="shared" si="560"/>
        <v/>
      </c>
      <c r="AJ455" s="320"/>
      <c r="AK455" s="320"/>
      <c r="BH455" s="76"/>
      <c r="BI455" s="76"/>
      <c r="BJ455" s="76"/>
      <c r="BK455" s="76"/>
    </row>
    <row r="456" spans="2:63" ht="19.5" customHeight="1" thickTop="1">
      <c r="B456" s="125">
        <v>146</v>
      </c>
      <c r="C456" s="164"/>
      <c r="D456" s="168"/>
      <c r="E456" s="174"/>
      <c r="F456" s="169"/>
      <c r="G456" s="168"/>
      <c r="H456" s="174"/>
      <c r="I456" s="169"/>
      <c r="J456" s="168"/>
      <c r="K456" s="169"/>
      <c r="L456" s="168"/>
      <c r="M456" s="174"/>
      <c r="N456" s="169"/>
      <c r="O456" s="48" t="s">
        <v>153</v>
      </c>
      <c r="P456" s="113"/>
      <c r="Q456" s="32"/>
      <c r="R456" s="17" t="str">
        <f t="shared" si="556"/>
        <v/>
      </c>
      <c r="S456" s="32"/>
      <c r="T456" s="17" t="str">
        <f t="shared" si="557"/>
        <v/>
      </c>
      <c r="U456" s="102"/>
      <c r="V456" s="305"/>
      <c r="W456" s="305"/>
      <c r="AD456" s="76" t="str">
        <f>IF($P456="","0",VLOOKUP($P456,登録データ!$U$4:$V$19,2,FALSE))</f>
        <v>0</v>
      </c>
      <c r="AE456" s="76" t="str">
        <f t="shared" si="558"/>
        <v>00</v>
      </c>
      <c r="AF456" s="76" t="str">
        <f t="shared" si="559"/>
        <v/>
      </c>
      <c r="AG456" s="76" t="str">
        <f t="shared" si="550"/>
        <v>000000</v>
      </c>
      <c r="AH456" s="76" t="str">
        <f t="shared" si="551"/>
        <v/>
      </c>
      <c r="AI456" s="76" t="str">
        <f t="shared" si="560"/>
        <v/>
      </c>
      <c r="AJ456" s="320" t="str">
        <f>IF($C456="","",IF($C456="@",0,IF(COUNTIF($C$21:$C$620,$C456)=1,0,1)))</f>
        <v/>
      </c>
      <c r="AK456" s="320" t="str">
        <f>IF($L456="","",IF(OR($L456="東京都",$L456="北海道",$L456="大阪府",$L456="京都府",RIGHT($L456,1)="県"),0,1))</f>
        <v/>
      </c>
      <c r="AO456" s="76" t="str">
        <f>IF(AP456="","",RANK(AP456,$AP$21:$AP$600,1))</f>
        <v/>
      </c>
      <c r="AP456" s="76" t="str">
        <f>IF(V456="","",C456)</f>
        <v/>
      </c>
      <c r="AQ456" s="1" t="str">
        <f>IF(AR456="","",RANK(AR456,$AR$21:$AR$600,1))</f>
        <v/>
      </c>
      <c r="AR456" s="76" t="str">
        <f>IF(W456="","",C456)</f>
        <v/>
      </c>
      <c r="BH456" s="76" t="str">
        <f t="shared" ref="BH456" si="625">IF(C456="","",G458)</f>
        <v/>
      </c>
      <c r="BI456" s="76" t="str">
        <f t="shared" ref="BI456" si="626">RIGHT(C456,3)</f>
        <v/>
      </c>
      <c r="BJ456" s="76" t="str">
        <f t="shared" ref="BJ456" si="627">IF(C456="","",RIGHT("00"&amp;BI456,3))</f>
        <v/>
      </c>
      <c r="BK456" s="76" t="str">
        <f t="shared" ref="BK456" si="628">CONCATENATE(BH456,BJ456)</f>
        <v/>
      </c>
    </row>
    <row r="457" spans="2:63" ht="18.75" customHeight="1">
      <c r="B457" s="125"/>
      <c r="C457" s="165"/>
      <c r="D457" s="170"/>
      <c r="E457" s="175"/>
      <c r="F457" s="171"/>
      <c r="G457" s="213"/>
      <c r="H457" s="214"/>
      <c r="I457" s="215"/>
      <c r="J457" s="170"/>
      <c r="K457" s="171"/>
      <c r="L457" s="170"/>
      <c r="M457" s="175"/>
      <c r="N457" s="171"/>
      <c r="O457" s="48" t="s">
        <v>154</v>
      </c>
      <c r="P457" s="27"/>
      <c r="Q457" s="45"/>
      <c r="R457" s="48" t="str">
        <f t="shared" si="556"/>
        <v/>
      </c>
      <c r="S457" s="45"/>
      <c r="T457" s="48" t="str">
        <f t="shared" si="557"/>
        <v/>
      </c>
      <c r="U457" s="73"/>
      <c r="V457" s="306"/>
      <c r="W457" s="306"/>
      <c r="AD457" s="76" t="str">
        <f>IF($P457="","0",VLOOKUP($P457,登録データ!$U$4:$V$19,2,FALSE))</f>
        <v>0</v>
      </c>
      <c r="AE457" s="76" t="str">
        <f t="shared" si="558"/>
        <v>00</v>
      </c>
      <c r="AF457" s="76" t="str">
        <f t="shared" si="559"/>
        <v/>
      </c>
      <c r="AG457" s="76" t="str">
        <f t="shared" si="550"/>
        <v>000000</v>
      </c>
      <c r="AH457" s="76" t="str">
        <f t="shared" si="551"/>
        <v/>
      </c>
      <c r="AI457" s="76" t="str">
        <f t="shared" si="560"/>
        <v/>
      </c>
      <c r="AJ457" s="320"/>
      <c r="AK457" s="320"/>
      <c r="BH457" s="76"/>
      <c r="BI457" s="76"/>
      <c r="BJ457" s="76"/>
      <c r="BK457" s="76"/>
    </row>
    <row r="458" spans="2:63" ht="19.5" customHeight="1" thickBot="1">
      <c r="B458" s="210"/>
      <c r="C458" s="166"/>
      <c r="D458" s="172"/>
      <c r="E458" s="176"/>
      <c r="F458" s="173"/>
      <c r="G458" s="216"/>
      <c r="H458" s="217"/>
      <c r="I458" s="218"/>
      <c r="J458" s="172"/>
      <c r="K458" s="173"/>
      <c r="L458" s="172"/>
      <c r="M458" s="176"/>
      <c r="N458" s="173"/>
      <c r="O458" s="9" t="s">
        <v>188</v>
      </c>
      <c r="P458" s="114"/>
      <c r="Q458" s="30"/>
      <c r="R458" s="9" t="str">
        <f t="shared" si="556"/>
        <v/>
      </c>
      <c r="S458" s="30"/>
      <c r="T458" s="9" t="str">
        <f t="shared" si="557"/>
        <v/>
      </c>
      <c r="U458" s="82"/>
      <c r="V458" s="306"/>
      <c r="W458" s="306"/>
      <c r="AD458" s="76" t="str">
        <f>IF($P458="","0",VLOOKUP($P458,登録データ!$U$4:$V$19,2,FALSE))</f>
        <v>0</v>
      </c>
      <c r="AE458" s="76" t="str">
        <f t="shared" si="558"/>
        <v>00</v>
      </c>
      <c r="AF458" s="76" t="str">
        <f t="shared" si="559"/>
        <v/>
      </c>
      <c r="AG458" s="76" t="str">
        <f t="shared" si="550"/>
        <v>000000</v>
      </c>
      <c r="AH458" s="76" t="str">
        <f t="shared" si="551"/>
        <v/>
      </c>
      <c r="AI458" s="76" t="str">
        <f t="shared" si="560"/>
        <v/>
      </c>
      <c r="AJ458" s="320"/>
      <c r="AK458" s="320"/>
      <c r="BH458" s="76"/>
      <c r="BI458" s="76"/>
      <c r="BJ458" s="76"/>
      <c r="BK458" s="76"/>
    </row>
    <row r="459" spans="2:63" ht="19.5" customHeight="1" thickTop="1">
      <c r="B459" s="125">
        <v>147</v>
      </c>
      <c r="C459" s="164"/>
      <c r="D459" s="168"/>
      <c r="E459" s="174"/>
      <c r="F459" s="169"/>
      <c r="G459" s="168"/>
      <c r="H459" s="174"/>
      <c r="I459" s="169"/>
      <c r="J459" s="168"/>
      <c r="K459" s="169"/>
      <c r="L459" s="168"/>
      <c r="M459" s="174"/>
      <c r="N459" s="169"/>
      <c r="O459" s="48" t="s">
        <v>153</v>
      </c>
      <c r="P459" s="113"/>
      <c r="Q459" s="32"/>
      <c r="R459" s="17" t="str">
        <f t="shared" si="556"/>
        <v/>
      </c>
      <c r="S459" s="32"/>
      <c r="T459" s="17" t="str">
        <f t="shared" si="557"/>
        <v/>
      </c>
      <c r="U459" s="102"/>
      <c r="V459" s="305"/>
      <c r="W459" s="305"/>
      <c r="AD459" s="76" t="str">
        <f>IF($P459="","0",VLOOKUP($P459,登録データ!$U$4:$V$19,2,FALSE))</f>
        <v>0</v>
      </c>
      <c r="AE459" s="76" t="str">
        <f t="shared" si="558"/>
        <v>00</v>
      </c>
      <c r="AF459" s="76" t="str">
        <f t="shared" si="559"/>
        <v/>
      </c>
      <c r="AG459" s="76" t="str">
        <f t="shared" si="550"/>
        <v>000000</v>
      </c>
      <c r="AH459" s="76" t="str">
        <f t="shared" si="551"/>
        <v/>
      </c>
      <c r="AI459" s="76" t="str">
        <f t="shared" si="560"/>
        <v/>
      </c>
      <c r="AJ459" s="320" t="str">
        <f>IF($C459="","",IF($C459="@",0,IF(COUNTIF($C$21:$C$620,$C459)=1,0,1)))</f>
        <v/>
      </c>
      <c r="AK459" s="320" t="str">
        <f>IF($L459="","",IF(OR($L459="東京都",$L459="北海道",$L459="大阪府",$L459="京都府",RIGHT($L459,1)="県"),0,1))</f>
        <v/>
      </c>
      <c r="AO459" s="76" t="str">
        <f>IF(AP459="","",RANK(AP459,$AP$21:$AP$600,1))</f>
        <v/>
      </c>
      <c r="AP459" s="76" t="str">
        <f>IF(V459="","",C459)</f>
        <v/>
      </c>
      <c r="AQ459" s="1" t="str">
        <f>IF(AR459="","",RANK(AR459,$AR$21:$AR$600,1))</f>
        <v/>
      </c>
      <c r="AR459" s="76" t="str">
        <f>IF(W459="","",C459)</f>
        <v/>
      </c>
      <c r="BH459" s="76" t="str">
        <f t="shared" ref="BH459" si="629">IF(C459="","",G461)</f>
        <v/>
      </c>
      <c r="BI459" s="76" t="str">
        <f t="shared" ref="BI459" si="630">RIGHT(C459,3)</f>
        <v/>
      </c>
      <c r="BJ459" s="76" t="str">
        <f t="shared" ref="BJ459" si="631">IF(C459="","",RIGHT("00"&amp;BI459,3))</f>
        <v/>
      </c>
      <c r="BK459" s="76" t="str">
        <f t="shared" ref="BK459" si="632">CONCATENATE(BH459,BJ459)</f>
        <v/>
      </c>
    </row>
    <row r="460" spans="2:63" ht="18.75" customHeight="1">
      <c r="B460" s="125"/>
      <c r="C460" s="165"/>
      <c r="D460" s="170"/>
      <c r="E460" s="175"/>
      <c r="F460" s="171"/>
      <c r="G460" s="213"/>
      <c r="H460" s="214"/>
      <c r="I460" s="215"/>
      <c r="J460" s="170"/>
      <c r="K460" s="171"/>
      <c r="L460" s="170"/>
      <c r="M460" s="175"/>
      <c r="N460" s="171"/>
      <c r="O460" s="48" t="s">
        <v>154</v>
      </c>
      <c r="P460" s="27"/>
      <c r="Q460" s="45"/>
      <c r="R460" s="48" t="str">
        <f t="shared" si="556"/>
        <v/>
      </c>
      <c r="S460" s="45"/>
      <c r="T460" s="48" t="str">
        <f t="shared" si="557"/>
        <v/>
      </c>
      <c r="U460" s="73"/>
      <c r="V460" s="306"/>
      <c r="W460" s="306"/>
      <c r="AD460" s="76" t="str">
        <f>IF($P460="","0",VLOOKUP($P460,登録データ!$U$4:$V$19,2,FALSE))</f>
        <v>0</v>
      </c>
      <c r="AE460" s="76" t="str">
        <f t="shared" si="558"/>
        <v>00</v>
      </c>
      <c r="AF460" s="76" t="str">
        <f t="shared" si="559"/>
        <v/>
      </c>
      <c r="AG460" s="76" t="str">
        <f t="shared" si="550"/>
        <v>000000</v>
      </c>
      <c r="AH460" s="76" t="str">
        <f t="shared" si="551"/>
        <v/>
      </c>
      <c r="AI460" s="76" t="str">
        <f t="shared" si="560"/>
        <v/>
      </c>
      <c r="AJ460" s="320"/>
      <c r="AK460" s="320"/>
      <c r="BH460" s="76"/>
      <c r="BI460" s="76"/>
      <c r="BJ460" s="76"/>
      <c r="BK460" s="76"/>
    </row>
    <row r="461" spans="2:63" ht="19.5" customHeight="1" thickBot="1">
      <c r="B461" s="210"/>
      <c r="C461" s="166"/>
      <c r="D461" s="172"/>
      <c r="E461" s="176"/>
      <c r="F461" s="173"/>
      <c r="G461" s="216"/>
      <c r="H461" s="217"/>
      <c r="I461" s="218"/>
      <c r="J461" s="172"/>
      <c r="K461" s="173"/>
      <c r="L461" s="172"/>
      <c r="M461" s="176"/>
      <c r="N461" s="173"/>
      <c r="O461" s="9" t="s">
        <v>188</v>
      </c>
      <c r="P461" s="114"/>
      <c r="Q461" s="30"/>
      <c r="R461" s="9" t="str">
        <f t="shared" si="556"/>
        <v/>
      </c>
      <c r="S461" s="30"/>
      <c r="T461" s="9" t="str">
        <f t="shared" si="557"/>
        <v/>
      </c>
      <c r="U461" s="82"/>
      <c r="V461" s="306"/>
      <c r="W461" s="306"/>
      <c r="AD461" s="76" t="str">
        <f>IF($P461="","0",VLOOKUP($P461,登録データ!$U$4:$V$19,2,FALSE))</f>
        <v>0</v>
      </c>
      <c r="AE461" s="76" t="str">
        <f t="shared" si="558"/>
        <v>00</v>
      </c>
      <c r="AF461" s="76" t="str">
        <f t="shared" si="559"/>
        <v/>
      </c>
      <c r="AG461" s="76" t="str">
        <f t="shared" si="550"/>
        <v>000000</v>
      </c>
      <c r="AH461" s="76" t="str">
        <f t="shared" si="551"/>
        <v/>
      </c>
      <c r="AI461" s="76" t="str">
        <f t="shared" si="560"/>
        <v/>
      </c>
      <c r="AJ461" s="320"/>
      <c r="AK461" s="320"/>
      <c r="BH461" s="76"/>
      <c r="BI461" s="76"/>
      <c r="BJ461" s="76"/>
      <c r="BK461" s="76"/>
    </row>
    <row r="462" spans="2:63" ht="19.5" customHeight="1" thickTop="1">
      <c r="B462" s="125">
        <v>148</v>
      </c>
      <c r="C462" s="164"/>
      <c r="D462" s="168"/>
      <c r="E462" s="174"/>
      <c r="F462" s="169"/>
      <c r="G462" s="168"/>
      <c r="H462" s="174"/>
      <c r="I462" s="169"/>
      <c r="J462" s="168"/>
      <c r="K462" s="169"/>
      <c r="L462" s="168"/>
      <c r="M462" s="174"/>
      <c r="N462" s="169"/>
      <c r="O462" s="48" t="s">
        <v>153</v>
      </c>
      <c r="P462" s="113"/>
      <c r="Q462" s="32"/>
      <c r="R462" s="17" t="str">
        <f t="shared" si="556"/>
        <v/>
      </c>
      <c r="S462" s="32"/>
      <c r="T462" s="17" t="str">
        <f t="shared" si="557"/>
        <v/>
      </c>
      <c r="U462" s="102"/>
      <c r="V462" s="305"/>
      <c r="W462" s="305"/>
      <c r="AD462" s="76" t="str">
        <f>IF($P462="","0",VLOOKUP($P462,登録データ!$U$4:$V$19,2,FALSE))</f>
        <v>0</v>
      </c>
      <c r="AE462" s="76" t="str">
        <f t="shared" si="558"/>
        <v>00</v>
      </c>
      <c r="AF462" s="76" t="str">
        <f t="shared" si="559"/>
        <v/>
      </c>
      <c r="AG462" s="76" t="str">
        <f t="shared" si="550"/>
        <v>000000</v>
      </c>
      <c r="AH462" s="76" t="str">
        <f t="shared" si="551"/>
        <v/>
      </c>
      <c r="AI462" s="76" t="str">
        <f t="shared" si="560"/>
        <v/>
      </c>
      <c r="AJ462" s="320" t="str">
        <f>IF($C462="","",IF($C462="@",0,IF(COUNTIF($C$21:$C$620,$C462)=1,0,1)))</f>
        <v/>
      </c>
      <c r="AK462" s="320" t="str">
        <f>IF($L462="","",IF(OR($L462="東京都",$L462="北海道",$L462="大阪府",$L462="京都府",RIGHT($L462,1)="県"),0,1))</f>
        <v/>
      </c>
      <c r="AO462" s="76" t="str">
        <f>IF(AP462="","",RANK(AP462,$AP$21:$AP$600,1))</f>
        <v/>
      </c>
      <c r="AP462" s="76" t="str">
        <f>IF(V462="","",C462)</f>
        <v/>
      </c>
      <c r="AQ462" s="1" t="str">
        <f>IF(AR462="","",RANK(AR462,$AR$21:$AR$600,1))</f>
        <v/>
      </c>
      <c r="AR462" s="76" t="str">
        <f>IF(W462="","",C462)</f>
        <v/>
      </c>
      <c r="BH462" s="76" t="str">
        <f t="shared" ref="BH462" si="633">IF(C462="","",G464)</f>
        <v/>
      </c>
      <c r="BI462" s="76" t="str">
        <f t="shared" ref="BI462" si="634">RIGHT(C462,3)</f>
        <v/>
      </c>
      <c r="BJ462" s="76" t="str">
        <f t="shared" ref="BJ462" si="635">IF(C462="","",RIGHT("00"&amp;BI462,3))</f>
        <v/>
      </c>
      <c r="BK462" s="76" t="str">
        <f t="shared" ref="BK462" si="636">CONCATENATE(BH462,BJ462)</f>
        <v/>
      </c>
    </row>
    <row r="463" spans="2:63" ht="18.75" customHeight="1">
      <c r="B463" s="125"/>
      <c r="C463" s="165"/>
      <c r="D463" s="170"/>
      <c r="E463" s="175"/>
      <c r="F463" s="171"/>
      <c r="G463" s="213"/>
      <c r="H463" s="214"/>
      <c r="I463" s="215"/>
      <c r="J463" s="170"/>
      <c r="K463" s="171"/>
      <c r="L463" s="170"/>
      <c r="M463" s="175"/>
      <c r="N463" s="171"/>
      <c r="O463" s="48" t="s">
        <v>154</v>
      </c>
      <c r="P463" s="27"/>
      <c r="Q463" s="45"/>
      <c r="R463" s="48" t="str">
        <f t="shared" si="556"/>
        <v/>
      </c>
      <c r="S463" s="45"/>
      <c r="T463" s="48" t="str">
        <f t="shared" si="557"/>
        <v/>
      </c>
      <c r="U463" s="73"/>
      <c r="V463" s="306"/>
      <c r="W463" s="306"/>
      <c r="AD463" s="76" t="str">
        <f>IF($P463="","0",VLOOKUP($P463,登録データ!$U$4:$V$19,2,FALSE))</f>
        <v>0</v>
      </c>
      <c r="AE463" s="76" t="str">
        <f t="shared" si="558"/>
        <v>00</v>
      </c>
      <c r="AF463" s="76" t="str">
        <f t="shared" si="559"/>
        <v/>
      </c>
      <c r="AG463" s="76" t="str">
        <f t="shared" si="550"/>
        <v>000000</v>
      </c>
      <c r="AH463" s="76" t="str">
        <f t="shared" si="551"/>
        <v/>
      </c>
      <c r="AI463" s="76" t="str">
        <f t="shared" si="560"/>
        <v/>
      </c>
      <c r="AJ463" s="320"/>
      <c r="AK463" s="320"/>
      <c r="BH463" s="76"/>
      <c r="BI463" s="76"/>
      <c r="BJ463" s="76"/>
      <c r="BK463" s="76"/>
    </row>
    <row r="464" spans="2:63" ht="19.5" customHeight="1" thickBot="1">
      <c r="B464" s="210"/>
      <c r="C464" s="166"/>
      <c r="D464" s="172"/>
      <c r="E464" s="176"/>
      <c r="F464" s="173"/>
      <c r="G464" s="216"/>
      <c r="H464" s="217"/>
      <c r="I464" s="218"/>
      <c r="J464" s="172"/>
      <c r="K464" s="173"/>
      <c r="L464" s="172"/>
      <c r="M464" s="176"/>
      <c r="N464" s="173"/>
      <c r="O464" s="9" t="s">
        <v>188</v>
      </c>
      <c r="P464" s="114"/>
      <c r="Q464" s="30"/>
      <c r="R464" s="9" t="str">
        <f t="shared" si="556"/>
        <v/>
      </c>
      <c r="S464" s="30"/>
      <c r="T464" s="9" t="str">
        <f t="shared" si="557"/>
        <v/>
      </c>
      <c r="U464" s="82"/>
      <c r="V464" s="306"/>
      <c r="W464" s="306"/>
      <c r="AD464" s="76" t="str">
        <f>IF($P464="","0",VLOOKUP($P464,登録データ!$U$4:$V$19,2,FALSE))</f>
        <v>0</v>
      </c>
      <c r="AE464" s="76" t="str">
        <f t="shared" si="558"/>
        <v>00</v>
      </c>
      <c r="AF464" s="76" t="str">
        <f t="shared" si="559"/>
        <v/>
      </c>
      <c r="AG464" s="76" t="str">
        <f t="shared" si="550"/>
        <v>000000</v>
      </c>
      <c r="AH464" s="76" t="str">
        <f t="shared" si="551"/>
        <v/>
      </c>
      <c r="AI464" s="76" t="str">
        <f t="shared" si="560"/>
        <v/>
      </c>
      <c r="AJ464" s="320"/>
      <c r="AK464" s="320"/>
      <c r="BH464" s="76"/>
      <c r="BI464" s="76"/>
      <c r="BJ464" s="76"/>
      <c r="BK464" s="76"/>
    </row>
    <row r="465" spans="2:63" ht="19.5" customHeight="1" thickTop="1">
      <c r="B465" s="125">
        <v>149</v>
      </c>
      <c r="C465" s="164"/>
      <c r="D465" s="168"/>
      <c r="E465" s="174"/>
      <c r="F465" s="169"/>
      <c r="G465" s="168"/>
      <c r="H465" s="174"/>
      <c r="I465" s="169"/>
      <c r="J465" s="168"/>
      <c r="K465" s="169"/>
      <c r="L465" s="168"/>
      <c r="M465" s="174"/>
      <c r="N465" s="169"/>
      <c r="O465" s="48" t="s">
        <v>153</v>
      </c>
      <c r="P465" s="113"/>
      <c r="Q465" s="32"/>
      <c r="R465" s="17" t="str">
        <f t="shared" si="556"/>
        <v/>
      </c>
      <c r="S465" s="32"/>
      <c r="T465" s="17" t="str">
        <f t="shared" si="557"/>
        <v/>
      </c>
      <c r="U465" s="102"/>
      <c r="V465" s="305"/>
      <c r="W465" s="305"/>
      <c r="AD465" s="76" t="str">
        <f>IF($P465="","0",VLOOKUP($P465,登録データ!$U$4:$V$19,2,FALSE))</f>
        <v>0</v>
      </c>
      <c r="AE465" s="76" t="str">
        <f t="shared" si="558"/>
        <v>00</v>
      </c>
      <c r="AF465" s="76" t="str">
        <f t="shared" si="559"/>
        <v/>
      </c>
      <c r="AG465" s="76" t="str">
        <f t="shared" si="550"/>
        <v>000000</v>
      </c>
      <c r="AH465" s="76" t="str">
        <f t="shared" si="551"/>
        <v/>
      </c>
      <c r="AI465" s="76" t="str">
        <f t="shared" si="560"/>
        <v/>
      </c>
      <c r="AJ465" s="320" t="str">
        <f>IF($C465="","",IF($C465="@",0,IF(COUNTIF($C$21:$C$620,$C465)=1,0,1)))</f>
        <v/>
      </c>
      <c r="AK465" s="320" t="str">
        <f>IF($L465="","",IF(OR($L465="東京都",$L465="北海道",$L465="大阪府",$L465="京都府",RIGHT($L465,1)="県"),0,1))</f>
        <v/>
      </c>
      <c r="AO465" s="76" t="str">
        <f>IF(AP465="","",RANK(AP465,$AP$21:$AP$600,1))</f>
        <v/>
      </c>
      <c r="AP465" s="76" t="str">
        <f>IF(V465="","",C465)</f>
        <v/>
      </c>
      <c r="AQ465" s="1" t="str">
        <f>IF(AR465="","",RANK(AR465,$AR$21:$AR$600,1))</f>
        <v/>
      </c>
      <c r="AR465" s="76" t="str">
        <f>IF(W465="","",C465)</f>
        <v/>
      </c>
      <c r="BH465" s="76" t="str">
        <f t="shared" ref="BH465" si="637">IF(C465="","",G467)</f>
        <v/>
      </c>
      <c r="BI465" s="76" t="str">
        <f t="shared" ref="BI465" si="638">RIGHT(C465,3)</f>
        <v/>
      </c>
      <c r="BJ465" s="76" t="str">
        <f t="shared" ref="BJ465" si="639">IF(C465="","",RIGHT("00"&amp;BI465,3))</f>
        <v/>
      </c>
      <c r="BK465" s="76" t="str">
        <f t="shared" ref="BK465" si="640">CONCATENATE(BH465,BJ465)</f>
        <v/>
      </c>
    </row>
    <row r="466" spans="2:63" ht="18.75" customHeight="1">
      <c r="B466" s="125"/>
      <c r="C466" s="165"/>
      <c r="D466" s="170"/>
      <c r="E466" s="175"/>
      <c r="F466" s="171"/>
      <c r="G466" s="213"/>
      <c r="H466" s="214"/>
      <c r="I466" s="215"/>
      <c r="J466" s="170"/>
      <c r="K466" s="171"/>
      <c r="L466" s="170"/>
      <c r="M466" s="175"/>
      <c r="N466" s="171"/>
      <c r="O466" s="48" t="s">
        <v>154</v>
      </c>
      <c r="P466" s="27"/>
      <c r="Q466" s="45"/>
      <c r="R466" s="48" t="str">
        <f t="shared" si="556"/>
        <v/>
      </c>
      <c r="S466" s="45"/>
      <c r="T466" s="48" t="str">
        <f t="shared" si="557"/>
        <v/>
      </c>
      <c r="U466" s="73"/>
      <c r="V466" s="306"/>
      <c r="W466" s="306"/>
      <c r="AD466" s="76" t="str">
        <f>IF($P466="","0",VLOOKUP($P466,登録データ!$U$4:$V$19,2,FALSE))</f>
        <v>0</v>
      </c>
      <c r="AE466" s="76" t="str">
        <f t="shared" si="558"/>
        <v>00</v>
      </c>
      <c r="AF466" s="76" t="str">
        <f t="shared" si="559"/>
        <v/>
      </c>
      <c r="AG466" s="76" t="str">
        <f t="shared" si="550"/>
        <v>000000</v>
      </c>
      <c r="AH466" s="76" t="str">
        <f t="shared" si="551"/>
        <v/>
      </c>
      <c r="AI466" s="76" t="str">
        <f t="shared" si="560"/>
        <v/>
      </c>
      <c r="AJ466" s="320"/>
      <c r="AK466" s="320"/>
      <c r="BH466" s="76"/>
      <c r="BI466" s="76"/>
      <c r="BJ466" s="76"/>
      <c r="BK466" s="76"/>
    </row>
    <row r="467" spans="2:63" ht="19.5" customHeight="1" thickBot="1">
      <c r="B467" s="210"/>
      <c r="C467" s="166"/>
      <c r="D467" s="172"/>
      <c r="E467" s="176"/>
      <c r="F467" s="173"/>
      <c r="G467" s="216"/>
      <c r="H467" s="217"/>
      <c r="I467" s="218"/>
      <c r="J467" s="172"/>
      <c r="K467" s="173"/>
      <c r="L467" s="172"/>
      <c r="M467" s="176"/>
      <c r="N467" s="173"/>
      <c r="O467" s="9" t="s">
        <v>188</v>
      </c>
      <c r="P467" s="114"/>
      <c r="Q467" s="30"/>
      <c r="R467" s="9" t="str">
        <f t="shared" si="556"/>
        <v/>
      </c>
      <c r="S467" s="30"/>
      <c r="T467" s="9" t="str">
        <f t="shared" si="557"/>
        <v/>
      </c>
      <c r="U467" s="82"/>
      <c r="V467" s="306"/>
      <c r="W467" s="306"/>
      <c r="AD467" s="76" t="str">
        <f>IF($P467="","0",VLOOKUP($P467,登録データ!$U$4:$V$19,2,FALSE))</f>
        <v>0</v>
      </c>
      <c r="AE467" s="76" t="str">
        <f t="shared" si="558"/>
        <v>00</v>
      </c>
      <c r="AF467" s="76" t="str">
        <f t="shared" si="559"/>
        <v/>
      </c>
      <c r="AG467" s="76" t="str">
        <f t="shared" si="550"/>
        <v>000000</v>
      </c>
      <c r="AH467" s="76" t="str">
        <f t="shared" si="551"/>
        <v/>
      </c>
      <c r="AI467" s="76" t="str">
        <f t="shared" si="560"/>
        <v/>
      </c>
      <c r="AJ467" s="320"/>
      <c r="AK467" s="320"/>
      <c r="BH467" s="76"/>
      <c r="BI467" s="76"/>
      <c r="BJ467" s="76"/>
      <c r="BK467" s="76"/>
    </row>
    <row r="468" spans="2:63" ht="19.5" customHeight="1" thickTop="1">
      <c r="B468" s="125">
        <v>150</v>
      </c>
      <c r="C468" s="164"/>
      <c r="D468" s="168"/>
      <c r="E468" s="174"/>
      <c r="F468" s="169"/>
      <c r="G468" s="168"/>
      <c r="H468" s="174"/>
      <c r="I468" s="169"/>
      <c r="J468" s="168"/>
      <c r="K468" s="169"/>
      <c r="L468" s="168"/>
      <c r="M468" s="174"/>
      <c r="N468" s="169"/>
      <c r="O468" s="48" t="s">
        <v>153</v>
      </c>
      <c r="P468" s="113"/>
      <c r="Q468" s="32"/>
      <c r="R468" s="17" t="str">
        <f t="shared" si="556"/>
        <v/>
      </c>
      <c r="S468" s="32"/>
      <c r="T468" s="17" t="str">
        <f t="shared" si="557"/>
        <v/>
      </c>
      <c r="U468" s="102"/>
      <c r="V468" s="305"/>
      <c r="W468" s="305"/>
      <c r="AD468" s="76" t="str">
        <f>IF($P468="","0",VLOOKUP($P468,登録データ!$U$4:$V$19,2,FALSE))</f>
        <v>0</v>
      </c>
      <c r="AE468" s="76" t="str">
        <f t="shared" si="558"/>
        <v>00</v>
      </c>
      <c r="AF468" s="76" t="str">
        <f t="shared" si="559"/>
        <v/>
      </c>
      <c r="AG468" s="76" t="str">
        <f t="shared" si="550"/>
        <v>000000</v>
      </c>
      <c r="AH468" s="76" t="str">
        <f t="shared" si="551"/>
        <v/>
      </c>
      <c r="AI468" s="76" t="str">
        <f t="shared" si="560"/>
        <v/>
      </c>
      <c r="AJ468" s="320" t="str">
        <f>IF($C468="","",IF($C468="@",0,IF(COUNTIF($C$21:$C$620,$C468)=1,0,1)))</f>
        <v/>
      </c>
      <c r="AK468" s="320" t="str">
        <f>IF($L468="","",IF(OR($L468="東京都",$L468="北海道",$L468="大阪府",$L468="京都府",RIGHT($L468,1)="県"),0,1))</f>
        <v/>
      </c>
      <c r="AO468" s="76" t="str">
        <f>IF(AP468="","",RANK(AP468,$AP$21:$AP$600,1))</f>
        <v/>
      </c>
      <c r="AP468" s="76" t="str">
        <f>IF(V468="","",C468)</f>
        <v/>
      </c>
      <c r="AQ468" s="1" t="str">
        <f>IF(AR468="","",RANK(AR468,$AR$21:$AR$600,1))</f>
        <v/>
      </c>
      <c r="AR468" s="76" t="str">
        <f>IF(W468="","",C468)</f>
        <v/>
      </c>
      <c r="BH468" s="76" t="str">
        <f t="shared" ref="BH468" si="641">IF(C468="","",G470)</f>
        <v/>
      </c>
      <c r="BI468" s="76" t="str">
        <f t="shared" ref="BI468" si="642">RIGHT(C468,3)</f>
        <v/>
      </c>
      <c r="BJ468" s="76" t="str">
        <f t="shared" ref="BJ468" si="643">IF(C468="","",RIGHT("00"&amp;BI468,3))</f>
        <v/>
      </c>
      <c r="BK468" s="76" t="str">
        <f t="shared" ref="BK468" si="644">CONCATENATE(BH468,BJ468)</f>
        <v/>
      </c>
    </row>
    <row r="469" spans="2:63" ht="18.75" customHeight="1">
      <c r="B469" s="125"/>
      <c r="C469" s="165"/>
      <c r="D469" s="170"/>
      <c r="E469" s="175"/>
      <c r="F469" s="171"/>
      <c r="G469" s="213"/>
      <c r="H469" s="214"/>
      <c r="I469" s="215"/>
      <c r="J469" s="170"/>
      <c r="K469" s="171"/>
      <c r="L469" s="170"/>
      <c r="M469" s="175"/>
      <c r="N469" s="171"/>
      <c r="O469" s="48" t="s">
        <v>154</v>
      </c>
      <c r="P469" s="27"/>
      <c r="Q469" s="45"/>
      <c r="R469" s="48" t="str">
        <f t="shared" si="556"/>
        <v/>
      </c>
      <c r="S469" s="45"/>
      <c r="T469" s="48" t="str">
        <f t="shared" si="557"/>
        <v/>
      </c>
      <c r="U469" s="73"/>
      <c r="V469" s="306"/>
      <c r="W469" s="306"/>
      <c r="AD469" s="76" t="str">
        <f>IF($P469="","0",VLOOKUP($P469,登録データ!$U$4:$V$19,2,FALSE))</f>
        <v>0</v>
      </c>
      <c r="AE469" s="76" t="str">
        <f t="shared" si="558"/>
        <v>00</v>
      </c>
      <c r="AF469" s="76" t="str">
        <f t="shared" si="559"/>
        <v/>
      </c>
      <c r="AG469" s="76" t="str">
        <f t="shared" ref="AG469:AG532" si="645">IF($AF469=2,IF($S469="","0000",CONCATENATE(RIGHT($S469+100,2),$AE469)),IF($S469="","000000",CONCATENATE(RIGHT($Q469+100,2),RIGHT($S469+100,2),$AE469)))</f>
        <v>000000</v>
      </c>
      <c r="AH469" s="76" t="str">
        <f t="shared" ref="AH469:AH532" si="646">IF($P469="","",CONCATENATE($AD469," ",IF($AF469=1,RIGHT($AG469+10000000,7),RIGHT($AG469+100000,5))))</f>
        <v/>
      </c>
      <c r="AI469" s="76" t="str">
        <f t="shared" si="560"/>
        <v/>
      </c>
      <c r="AJ469" s="320"/>
      <c r="AK469" s="320"/>
      <c r="BH469" s="76"/>
      <c r="BI469" s="76"/>
      <c r="BJ469" s="76"/>
      <c r="BK469" s="76"/>
    </row>
    <row r="470" spans="2:63" ht="19.5" customHeight="1" thickBot="1">
      <c r="B470" s="210"/>
      <c r="C470" s="166"/>
      <c r="D470" s="172"/>
      <c r="E470" s="176"/>
      <c r="F470" s="173"/>
      <c r="G470" s="216"/>
      <c r="H470" s="217"/>
      <c r="I470" s="218"/>
      <c r="J470" s="172"/>
      <c r="K470" s="173"/>
      <c r="L470" s="172"/>
      <c r="M470" s="176"/>
      <c r="N470" s="173"/>
      <c r="O470" s="9" t="s">
        <v>188</v>
      </c>
      <c r="P470" s="114"/>
      <c r="Q470" s="30"/>
      <c r="R470" s="9" t="str">
        <f t="shared" ref="R470:R533" si="647">IF($P470="","",IF(OR(RIGHT($P470,1)="m",RIGHT($P470,1)="H"),"分",""))</f>
        <v/>
      </c>
      <c r="S470" s="30"/>
      <c r="T470" s="9" t="str">
        <f t="shared" ref="T470:T533" si="648">IF($P470="","",IF(OR(RIGHT($P470,1)="m",RIGHT($P470,1)="H"),"秒","m"))</f>
        <v/>
      </c>
      <c r="U470" s="82"/>
      <c r="V470" s="306"/>
      <c r="W470" s="306"/>
      <c r="AD470" s="76" t="str">
        <f>IF($P470="","0",VLOOKUP($P470,登録データ!$U$4:$V$19,2,FALSE))</f>
        <v>0</v>
      </c>
      <c r="AE470" s="76" t="str">
        <f t="shared" ref="AE470:AE533" si="649">IF($U470="","00",IF(LEN($U470)=1,$U470*10,$U470))</f>
        <v>00</v>
      </c>
      <c r="AF470" s="76" t="str">
        <f t="shared" ref="AF470:AF533" si="650">IF($P470="","",IF(OR(RIGHT($P470,1)="m",RIGHT($P470,1)="H"),1,2))</f>
        <v/>
      </c>
      <c r="AG470" s="76" t="str">
        <f t="shared" si="645"/>
        <v>000000</v>
      </c>
      <c r="AH470" s="76" t="str">
        <f t="shared" si="646"/>
        <v/>
      </c>
      <c r="AI470" s="76" t="str">
        <f t="shared" ref="AI470:AI533" si="651">IF($S470="","",IF(OR(VALUE($S470)&lt;60,$T470="m"),0,1))</f>
        <v/>
      </c>
      <c r="AJ470" s="320"/>
      <c r="AK470" s="320"/>
      <c r="BH470" s="76"/>
      <c r="BI470" s="76"/>
      <c r="BJ470" s="76"/>
      <c r="BK470" s="76"/>
    </row>
    <row r="471" spans="2:63" ht="19.5" customHeight="1" thickTop="1">
      <c r="B471" s="125">
        <v>151</v>
      </c>
      <c r="C471" s="164"/>
      <c r="D471" s="168"/>
      <c r="E471" s="174"/>
      <c r="F471" s="169"/>
      <c r="G471" s="168"/>
      <c r="H471" s="174"/>
      <c r="I471" s="169"/>
      <c r="J471" s="168"/>
      <c r="K471" s="169"/>
      <c r="L471" s="168"/>
      <c r="M471" s="174"/>
      <c r="N471" s="169"/>
      <c r="O471" s="48" t="s">
        <v>153</v>
      </c>
      <c r="P471" s="113"/>
      <c r="Q471" s="32"/>
      <c r="R471" s="17" t="str">
        <f t="shared" si="647"/>
        <v/>
      </c>
      <c r="S471" s="32"/>
      <c r="T471" s="17" t="str">
        <f t="shared" si="648"/>
        <v/>
      </c>
      <c r="U471" s="102"/>
      <c r="V471" s="305"/>
      <c r="W471" s="305"/>
      <c r="AD471" s="76" t="str">
        <f>IF($P471="","0",VLOOKUP($P471,登録データ!$U$4:$V$19,2,FALSE))</f>
        <v>0</v>
      </c>
      <c r="AE471" s="76" t="str">
        <f t="shared" si="649"/>
        <v>00</v>
      </c>
      <c r="AF471" s="76" t="str">
        <f t="shared" si="650"/>
        <v/>
      </c>
      <c r="AG471" s="76" t="str">
        <f t="shared" si="645"/>
        <v>000000</v>
      </c>
      <c r="AH471" s="76" t="str">
        <f t="shared" si="646"/>
        <v/>
      </c>
      <c r="AI471" s="76" t="str">
        <f t="shared" si="651"/>
        <v/>
      </c>
      <c r="AJ471" s="320" t="str">
        <f>IF($C471="","",IF($C471="@",0,IF(COUNTIF($C$21:$C$620,$C471)=1,0,1)))</f>
        <v/>
      </c>
      <c r="AK471" s="320" t="str">
        <f>IF($L471="","",IF(OR($L471="東京都",$L471="北海道",$L471="大阪府",$L471="京都府",RIGHT($L471,1)="県"),0,1))</f>
        <v/>
      </c>
      <c r="AO471" s="76" t="str">
        <f>IF(AP471="","",RANK(AP471,$AP$21:$AP$600,1))</f>
        <v/>
      </c>
      <c r="AP471" s="76" t="str">
        <f>IF(V471="","",C471)</f>
        <v/>
      </c>
      <c r="AQ471" s="1" t="str">
        <f>IF(AR471="","",RANK(AR471,$AR$21:$AR$600,1))</f>
        <v/>
      </c>
      <c r="AR471" s="76" t="str">
        <f>IF(W471="","",C471)</f>
        <v/>
      </c>
      <c r="BH471" s="76" t="str">
        <f t="shared" ref="BH471" si="652">IF(C471="","",G473)</f>
        <v/>
      </c>
      <c r="BI471" s="76" t="str">
        <f t="shared" ref="BI471" si="653">RIGHT(C471,3)</f>
        <v/>
      </c>
      <c r="BJ471" s="76" t="str">
        <f t="shared" ref="BJ471" si="654">IF(C471="","",RIGHT("00"&amp;BI471,3))</f>
        <v/>
      </c>
      <c r="BK471" s="76" t="str">
        <f t="shared" ref="BK471" si="655">CONCATENATE(BH471,BJ471)</f>
        <v/>
      </c>
    </row>
    <row r="472" spans="2:63" ht="18.75" customHeight="1">
      <c r="B472" s="125"/>
      <c r="C472" s="165"/>
      <c r="D472" s="170"/>
      <c r="E472" s="175"/>
      <c r="F472" s="171"/>
      <c r="G472" s="213"/>
      <c r="H472" s="214"/>
      <c r="I472" s="215"/>
      <c r="J472" s="170"/>
      <c r="K472" s="171"/>
      <c r="L472" s="170"/>
      <c r="M472" s="175"/>
      <c r="N472" s="171"/>
      <c r="O472" s="48" t="s">
        <v>154</v>
      </c>
      <c r="P472" s="27"/>
      <c r="Q472" s="45"/>
      <c r="R472" s="48" t="str">
        <f t="shared" si="647"/>
        <v/>
      </c>
      <c r="S472" s="45"/>
      <c r="T472" s="48" t="str">
        <f t="shared" si="648"/>
        <v/>
      </c>
      <c r="U472" s="73"/>
      <c r="V472" s="306"/>
      <c r="W472" s="306"/>
      <c r="AD472" s="76" t="str">
        <f>IF($P472="","0",VLOOKUP($P472,登録データ!$U$4:$V$19,2,FALSE))</f>
        <v>0</v>
      </c>
      <c r="AE472" s="76" t="str">
        <f t="shared" si="649"/>
        <v>00</v>
      </c>
      <c r="AF472" s="76" t="str">
        <f t="shared" si="650"/>
        <v/>
      </c>
      <c r="AG472" s="76" t="str">
        <f t="shared" si="645"/>
        <v>000000</v>
      </c>
      <c r="AH472" s="76" t="str">
        <f t="shared" si="646"/>
        <v/>
      </c>
      <c r="AI472" s="76" t="str">
        <f t="shared" si="651"/>
        <v/>
      </c>
      <c r="AJ472" s="320"/>
      <c r="AK472" s="320"/>
      <c r="BH472" s="76"/>
      <c r="BI472" s="76"/>
      <c r="BJ472" s="76"/>
      <c r="BK472" s="76"/>
    </row>
    <row r="473" spans="2:63" ht="19.5" customHeight="1" thickBot="1">
      <c r="B473" s="210"/>
      <c r="C473" s="166"/>
      <c r="D473" s="172"/>
      <c r="E473" s="176"/>
      <c r="F473" s="173"/>
      <c r="G473" s="216"/>
      <c r="H473" s="217"/>
      <c r="I473" s="218"/>
      <c r="J473" s="172"/>
      <c r="K473" s="173"/>
      <c r="L473" s="172"/>
      <c r="M473" s="176"/>
      <c r="N473" s="173"/>
      <c r="O473" s="9" t="s">
        <v>188</v>
      </c>
      <c r="P473" s="114"/>
      <c r="Q473" s="30"/>
      <c r="R473" s="9" t="str">
        <f t="shared" si="647"/>
        <v/>
      </c>
      <c r="S473" s="30"/>
      <c r="T473" s="9" t="str">
        <f t="shared" si="648"/>
        <v/>
      </c>
      <c r="U473" s="82"/>
      <c r="V473" s="306"/>
      <c r="W473" s="306"/>
      <c r="AD473" s="76" t="str">
        <f>IF($P473="","0",VLOOKUP($P473,登録データ!$U$4:$V$19,2,FALSE))</f>
        <v>0</v>
      </c>
      <c r="AE473" s="76" t="str">
        <f t="shared" si="649"/>
        <v>00</v>
      </c>
      <c r="AF473" s="76" t="str">
        <f t="shared" si="650"/>
        <v/>
      </c>
      <c r="AG473" s="76" t="str">
        <f t="shared" si="645"/>
        <v>000000</v>
      </c>
      <c r="AH473" s="76" t="str">
        <f t="shared" si="646"/>
        <v/>
      </c>
      <c r="AI473" s="76" t="str">
        <f t="shared" si="651"/>
        <v/>
      </c>
      <c r="AJ473" s="320"/>
      <c r="AK473" s="320"/>
      <c r="BH473" s="76"/>
      <c r="BI473" s="76"/>
      <c r="BJ473" s="76"/>
      <c r="BK473" s="76"/>
    </row>
    <row r="474" spans="2:63" ht="19.5" customHeight="1" thickTop="1">
      <c r="B474" s="125">
        <v>152</v>
      </c>
      <c r="C474" s="164"/>
      <c r="D474" s="168"/>
      <c r="E474" s="174"/>
      <c r="F474" s="169"/>
      <c r="G474" s="168"/>
      <c r="H474" s="174"/>
      <c r="I474" s="169"/>
      <c r="J474" s="168"/>
      <c r="K474" s="169"/>
      <c r="L474" s="168"/>
      <c r="M474" s="174"/>
      <c r="N474" s="169"/>
      <c r="O474" s="48" t="s">
        <v>153</v>
      </c>
      <c r="P474" s="113"/>
      <c r="Q474" s="32"/>
      <c r="R474" s="17" t="str">
        <f t="shared" si="647"/>
        <v/>
      </c>
      <c r="S474" s="32"/>
      <c r="T474" s="17" t="str">
        <f t="shared" si="648"/>
        <v/>
      </c>
      <c r="U474" s="102"/>
      <c r="V474" s="305"/>
      <c r="W474" s="305"/>
      <c r="AD474" s="76" t="str">
        <f>IF($P474="","0",VLOOKUP($P474,登録データ!$U$4:$V$19,2,FALSE))</f>
        <v>0</v>
      </c>
      <c r="AE474" s="76" t="str">
        <f t="shared" si="649"/>
        <v>00</v>
      </c>
      <c r="AF474" s="76" t="str">
        <f t="shared" si="650"/>
        <v/>
      </c>
      <c r="AG474" s="76" t="str">
        <f t="shared" si="645"/>
        <v>000000</v>
      </c>
      <c r="AH474" s="76" t="str">
        <f t="shared" si="646"/>
        <v/>
      </c>
      <c r="AI474" s="76" t="str">
        <f t="shared" si="651"/>
        <v/>
      </c>
      <c r="AJ474" s="320" t="str">
        <f>IF($C474="","",IF($C474="@",0,IF(COUNTIF($C$21:$C$620,$C474)=1,0,1)))</f>
        <v/>
      </c>
      <c r="AK474" s="320" t="str">
        <f>IF($L474="","",IF(OR($L474="東京都",$L474="北海道",$L474="大阪府",$L474="京都府",RIGHT($L474,1)="県"),0,1))</f>
        <v/>
      </c>
      <c r="AO474" s="76" t="str">
        <f>IF(AP474="","",RANK(AP474,$AP$21:$AP$600,1))</f>
        <v/>
      </c>
      <c r="AP474" s="76" t="str">
        <f>IF(V474="","",C474)</f>
        <v/>
      </c>
      <c r="AQ474" s="1" t="str">
        <f>IF(AR474="","",RANK(AR474,$AR$21:$AR$600,1))</f>
        <v/>
      </c>
      <c r="AR474" s="76" t="str">
        <f>IF(W474="","",C474)</f>
        <v/>
      </c>
      <c r="BH474" s="76" t="str">
        <f t="shared" ref="BH474" si="656">IF(C474="","",G476)</f>
        <v/>
      </c>
      <c r="BI474" s="76" t="str">
        <f t="shared" ref="BI474" si="657">RIGHT(C474,3)</f>
        <v/>
      </c>
      <c r="BJ474" s="76" t="str">
        <f t="shared" ref="BJ474" si="658">IF(C474="","",RIGHT("00"&amp;BI474,3))</f>
        <v/>
      </c>
      <c r="BK474" s="76" t="str">
        <f t="shared" ref="BK474" si="659">CONCATENATE(BH474,BJ474)</f>
        <v/>
      </c>
    </row>
    <row r="475" spans="2:63" ht="18.75" customHeight="1">
      <c r="B475" s="125"/>
      <c r="C475" s="165"/>
      <c r="D475" s="170"/>
      <c r="E475" s="175"/>
      <c r="F475" s="171"/>
      <c r="G475" s="213"/>
      <c r="H475" s="214"/>
      <c r="I475" s="215"/>
      <c r="J475" s="170"/>
      <c r="K475" s="171"/>
      <c r="L475" s="170"/>
      <c r="M475" s="175"/>
      <c r="N475" s="171"/>
      <c r="O475" s="48" t="s">
        <v>154</v>
      </c>
      <c r="P475" s="27"/>
      <c r="Q475" s="45"/>
      <c r="R475" s="48" t="str">
        <f t="shared" si="647"/>
        <v/>
      </c>
      <c r="S475" s="45"/>
      <c r="T475" s="48" t="str">
        <f t="shared" si="648"/>
        <v/>
      </c>
      <c r="U475" s="73"/>
      <c r="V475" s="306"/>
      <c r="W475" s="306"/>
      <c r="AD475" s="76" t="str">
        <f>IF($P475="","0",VLOOKUP($P475,登録データ!$U$4:$V$19,2,FALSE))</f>
        <v>0</v>
      </c>
      <c r="AE475" s="76" t="str">
        <f t="shared" si="649"/>
        <v>00</v>
      </c>
      <c r="AF475" s="76" t="str">
        <f t="shared" si="650"/>
        <v/>
      </c>
      <c r="AG475" s="76" t="str">
        <f t="shared" si="645"/>
        <v>000000</v>
      </c>
      <c r="AH475" s="76" t="str">
        <f t="shared" si="646"/>
        <v/>
      </c>
      <c r="AI475" s="76" t="str">
        <f t="shared" si="651"/>
        <v/>
      </c>
      <c r="AJ475" s="320"/>
      <c r="AK475" s="320"/>
      <c r="BH475" s="76"/>
      <c r="BI475" s="76"/>
      <c r="BJ475" s="76"/>
      <c r="BK475" s="76"/>
    </row>
    <row r="476" spans="2:63" ht="19.5" customHeight="1" thickBot="1">
      <c r="B476" s="210"/>
      <c r="C476" s="166"/>
      <c r="D476" s="172"/>
      <c r="E476" s="176"/>
      <c r="F476" s="173"/>
      <c r="G476" s="216"/>
      <c r="H476" s="217"/>
      <c r="I476" s="218"/>
      <c r="J476" s="172"/>
      <c r="K476" s="173"/>
      <c r="L476" s="172"/>
      <c r="M476" s="176"/>
      <c r="N476" s="173"/>
      <c r="O476" s="9" t="s">
        <v>188</v>
      </c>
      <c r="P476" s="114"/>
      <c r="Q476" s="30"/>
      <c r="R476" s="9" t="str">
        <f t="shared" si="647"/>
        <v/>
      </c>
      <c r="S476" s="30"/>
      <c r="T476" s="9" t="str">
        <f t="shared" si="648"/>
        <v/>
      </c>
      <c r="U476" s="82"/>
      <c r="V476" s="306"/>
      <c r="W476" s="306"/>
      <c r="AD476" s="76" t="str">
        <f>IF($P476="","0",VLOOKUP($P476,登録データ!$U$4:$V$19,2,FALSE))</f>
        <v>0</v>
      </c>
      <c r="AE476" s="76" t="str">
        <f t="shared" si="649"/>
        <v>00</v>
      </c>
      <c r="AF476" s="76" t="str">
        <f t="shared" si="650"/>
        <v/>
      </c>
      <c r="AG476" s="76" t="str">
        <f t="shared" si="645"/>
        <v>000000</v>
      </c>
      <c r="AH476" s="76" t="str">
        <f t="shared" si="646"/>
        <v/>
      </c>
      <c r="AI476" s="76" t="str">
        <f t="shared" si="651"/>
        <v/>
      </c>
      <c r="AJ476" s="320"/>
      <c r="AK476" s="320"/>
      <c r="BH476" s="76"/>
      <c r="BI476" s="76"/>
      <c r="BJ476" s="76"/>
      <c r="BK476" s="76"/>
    </row>
    <row r="477" spans="2:63" ht="19.5" customHeight="1" thickTop="1">
      <c r="B477" s="125">
        <v>153</v>
      </c>
      <c r="C477" s="164"/>
      <c r="D477" s="168"/>
      <c r="E477" s="174"/>
      <c r="F477" s="169"/>
      <c r="G477" s="168"/>
      <c r="H477" s="174"/>
      <c r="I477" s="169"/>
      <c r="J477" s="168"/>
      <c r="K477" s="169"/>
      <c r="L477" s="168"/>
      <c r="M477" s="174"/>
      <c r="N477" s="169"/>
      <c r="O477" s="48" t="s">
        <v>153</v>
      </c>
      <c r="P477" s="113"/>
      <c r="Q477" s="32"/>
      <c r="R477" s="17" t="str">
        <f t="shared" si="647"/>
        <v/>
      </c>
      <c r="S477" s="32"/>
      <c r="T477" s="17" t="str">
        <f t="shared" si="648"/>
        <v/>
      </c>
      <c r="U477" s="102"/>
      <c r="V477" s="305"/>
      <c r="W477" s="305"/>
      <c r="AD477" s="76" t="str">
        <f>IF($P477="","0",VLOOKUP($P477,登録データ!$U$4:$V$19,2,FALSE))</f>
        <v>0</v>
      </c>
      <c r="AE477" s="76" t="str">
        <f t="shared" si="649"/>
        <v>00</v>
      </c>
      <c r="AF477" s="76" t="str">
        <f t="shared" si="650"/>
        <v/>
      </c>
      <c r="AG477" s="76" t="str">
        <f t="shared" si="645"/>
        <v>000000</v>
      </c>
      <c r="AH477" s="76" t="str">
        <f t="shared" si="646"/>
        <v/>
      </c>
      <c r="AI477" s="76" t="str">
        <f t="shared" si="651"/>
        <v/>
      </c>
      <c r="AJ477" s="320" t="str">
        <f>IF($C477="","",IF($C477="@",0,IF(COUNTIF($C$21:$C$620,$C477)=1,0,1)))</f>
        <v/>
      </c>
      <c r="AK477" s="320" t="str">
        <f>IF($L477="","",IF(OR($L477="東京都",$L477="北海道",$L477="大阪府",$L477="京都府",RIGHT($L477,1)="県"),0,1))</f>
        <v/>
      </c>
      <c r="AO477" s="76" t="str">
        <f>IF(AP477="","",RANK(AP477,$AP$21:$AP$600,1))</f>
        <v/>
      </c>
      <c r="AP477" s="76" t="str">
        <f>IF(V477="","",C477)</f>
        <v/>
      </c>
      <c r="AQ477" s="1" t="str">
        <f>IF(AR477="","",RANK(AR477,$AR$21:$AR$600,1))</f>
        <v/>
      </c>
      <c r="AR477" s="76" t="str">
        <f>IF(W477="","",C477)</f>
        <v/>
      </c>
      <c r="BH477" s="76" t="str">
        <f t="shared" ref="BH477" si="660">IF(C477="","",G479)</f>
        <v/>
      </c>
      <c r="BI477" s="76" t="str">
        <f t="shared" ref="BI477" si="661">RIGHT(C477,3)</f>
        <v/>
      </c>
      <c r="BJ477" s="76" t="str">
        <f t="shared" ref="BJ477" si="662">IF(C477="","",RIGHT("00"&amp;BI477,3))</f>
        <v/>
      </c>
      <c r="BK477" s="76" t="str">
        <f t="shared" ref="BK477" si="663">CONCATENATE(BH477,BJ477)</f>
        <v/>
      </c>
    </row>
    <row r="478" spans="2:63" ht="18.75" customHeight="1">
      <c r="B478" s="125"/>
      <c r="C478" s="165"/>
      <c r="D478" s="170"/>
      <c r="E478" s="175"/>
      <c r="F478" s="171"/>
      <c r="G478" s="213"/>
      <c r="H478" s="214"/>
      <c r="I478" s="215"/>
      <c r="J478" s="170"/>
      <c r="K478" s="171"/>
      <c r="L478" s="170"/>
      <c r="M478" s="175"/>
      <c r="N478" s="171"/>
      <c r="O478" s="48" t="s">
        <v>154</v>
      </c>
      <c r="P478" s="27"/>
      <c r="Q478" s="45"/>
      <c r="R478" s="48" t="str">
        <f t="shared" si="647"/>
        <v/>
      </c>
      <c r="S478" s="45"/>
      <c r="T478" s="48" t="str">
        <f t="shared" si="648"/>
        <v/>
      </c>
      <c r="U478" s="73"/>
      <c r="V478" s="306"/>
      <c r="W478" s="306"/>
      <c r="AD478" s="76" t="str">
        <f>IF($P478="","0",VLOOKUP($P478,登録データ!$U$4:$V$19,2,FALSE))</f>
        <v>0</v>
      </c>
      <c r="AE478" s="76" t="str">
        <f t="shared" si="649"/>
        <v>00</v>
      </c>
      <c r="AF478" s="76" t="str">
        <f t="shared" si="650"/>
        <v/>
      </c>
      <c r="AG478" s="76" t="str">
        <f t="shared" si="645"/>
        <v>000000</v>
      </c>
      <c r="AH478" s="76" t="str">
        <f t="shared" si="646"/>
        <v/>
      </c>
      <c r="AI478" s="76" t="str">
        <f t="shared" si="651"/>
        <v/>
      </c>
      <c r="AJ478" s="320"/>
      <c r="AK478" s="320"/>
      <c r="BH478" s="76"/>
      <c r="BI478" s="76"/>
      <c r="BJ478" s="76"/>
      <c r="BK478" s="76"/>
    </row>
    <row r="479" spans="2:63" ht="19.5" customHeight="1" thickBot="1">
      <c r="B479" s="210"/>
      <c r="C479" s="166"/>
      <c r="D479" s="172"/>
      <c r="E479" s="176"/>
      <c r="F479" s="173"/>
      <c r="G479" s="216"/>
      <c r="H479" s="217"/>
      <c r="I479" s="218"/>
      <c r="J479" s="172"/>
      <c r="K479" s="173"/>
      <c r="L479" s="172"/>
      <c r="M479" s="176"/>
      <c r="N479" s="173"/>
      <c r="O479" s="9" t="s">
        <v>188</v>
      </c>
      <c r="P479" s="114"/>
      <c r="Q479" s="30"/>
      <c r="R479" s="9" t="str">
        <f t="shared" si="647"/>
        <v/>
      </c>
      <c r="S479" s="30"/>
      <c r="T479" s="9" t="str">
        <f t="shared" si="648"/>
        <v/>
      </c>
      <c r="U479" s="82"/>
      <c r="V479" s="306"/>
      <c r="W479" s="306"/>
      <c r="AD479" s="76" t="str">
        <f>IF($P479="","0",VLOOKUP($P479,登録データ!$U$4:$V$19,2,FALSE))</f>
        <v>0</v>
      </c>
      <c r="AE479" s="76" t="str">
        <f t="shared" si="649"/>
        <v>00</v>
      </c>
      <c r="AF479" s="76" t="str">
        <f t="shared" si="650"/>
        <v/>
      </c>
      <c r="AG479" s="76" t="str">
        <f t="shared" si="645"/>
        <v>000000</v>
      </c>
      <c r="AH479" s="76" t="str">
        <f t="shared" si="646"/>
        <v/>
      </c>
      <c r="AI479" s="76" t="str">
        <f t="shared" si="651"/>
        <v/>
      </c>
      <c r="AJ479" s="320"/>
      <c r="AK479" s="320"/>
      <c r="BH479" s="76"/>
      <c r="BI479" s="76"/>
      <c r="BJ479" s="76"/>
      <c r="BK479" s="76"/>
    </row>
    <row r="480" spans="2:63" ht="19.5" customHeight="1" thickTop="1">
      <c r="B480" s="125">
        <v>154</v>
      </c>
      <c r="C480" s="164"/>
      <c r="D480" s="168"/>
      <c r="E480" s="174"/>
      <c r="F480" s="169"/>
      <c r="G480" s="168"/>
      <c r="H480" s="174"/>
      <c r="I480" s="169"/>
      <c r="J480" s="168"/>
      <c r="K480" s="169"/>
      <c r="L480" s="168"/>
      <c r="M480" s="174"/>
      <c r="N480" s="169"/>
      <c r="O480" s="48" t="s">
        <v>153</v>
      </c>
      <c r="P480" s="113"/>
      <c r="Q480" s="32"/>
      <c r="R480" s="17" t="str">
        <f t="shared" si="647"/>
        <v/>
      </c>
      <c r="S480" s="32"/>
      <c r="T480" s="17" t="str">
        <f t="shared" si="648"/>
        <v/>
      </c>
      <c r="U480" s="102"/>
      <c r="V480" s="305"/>
      <c r="W480" s="305"/>
      <c r="AD480" s="76" t="str">
        <f>IF($P480="","0",VLOOKUP($P480,登録データ!$U$4:$V$19,2,FALSE))</f>
        <v>0</v>
      </c>
      <c r="AE480" s="76" t="str">
        <f t="shared" si="649"/>
        <v>00</v>
      </c>
      <c r="AF480" s="76" t="str">
        <f t="shared" si="650"/>
        <v/>
      </c>
      <c r="AG480" s="76" t="str">
        <f t="shared" si="645"/>
        <v>000000</v>
      </c>
      <c r="AH480" s="76" t="str">
        <f t="shared" si="646"/>
        <v/>
      </c>
      <c r="AI480" s="76" t="str">
        <f t="shared" si="651"/>
        <v/>
      </c>
      <c r="AJ480" s="320" t="str">
        <f>IF($C480="","",IF($C480="@",0,IF(COUNTIF($C$21:$C$620,$C480)=1,0,1)))</f>
        <v/>
      </c>
      <c r="AK480" s="320" t="str">
        <f>IF($L480="","",IF(OR($L480="東京都",$L480="北海道",$L480="大阪府",$L480="京都府",RIGHT($L480,1)="県"),0,1))</f>
        <v/>
      </c>
      <c r="AO480" s="76" t="str">
        <f>IF(AP480="","",RANK(AP480,$AP$21:$AP$600,1))</f>
        <v/>
      </c>
      <c r="AP480" s="76" t="str">
        <f>IF(V480="","",C480)</f>
        <v/>
      </c>
      <c r="AQ480" s="1" t="str">
        <f>IF(AR480="","",RANK(AR480,$AR$21:$AR$600,1))</f>
        <v/>
      </c>
      <c r="AR480" s="76" t="str">
        <f>IF(W480="","",C480)</f>
        <v/>
      </c>
      <c r="BH480" s="76" t="str">
        <f t="shared" ref="BH480" si="664">IF(C480="","",G482)</f>
        <v/>
      </c>
      <c r="BI480" s="76" t="str">
        <f t="shared" ref="BI480" si="665">RIGHT(C480,3)</f>
        <v/>
      </c>
      <c r="BJ480" s="76" t="str">
        <f t="shared" ref="BJ480" si="666">IF(C480="","",RIGHT("00"&amp;BI480,3))</f>
        <v/>
      </c>
      <c r="BK480" s="76" t="str">
        <f t="shared" ref="BK480" si="667">CONCATENATE(BH480,BJ480)</f>
        <v/>
      </c>
    </row>
    <row r="481" spans="2:63" ht="18.75" customHeight="1">
      <c r="B481" s="125"/>
      <c r="C481" s="165"/>
      <c r="D481" s="170"/>
      <c r="E481" s="175"/>
      <c r="F481" s="171"/>
      <c r="G481" s="213"/>
      <c r="H481" s="214"/>
      <c r="I481" s="215"/>
      <c r="J481" s="170"/>
      <c r="K481" s="171"/>
      <c r="L481" s="170"/>
      <c r="M481" s="175"/>
      <c r="N481" s="171"/>
      <c r="O481" s="48" t="s">
        <v>154</v>
      </c>
      <c r="P481" s="27"/>
      <c r="Q481" s="45"/>
      <c r="R481" s="48" t="str">
        <f t="shared" si="647"/>
        <v/>
      </c>
      <c r="S481" s="45"/>
      <c r="T481" s="48" t="str">
        <f t="shared" si="648"/>
        <v/>
      </c>
      <c r="U481" s="73"/>
      <c r="V481" s="306"/>
      <c r="W481" s="306"/>
      <c r="AD481" s="76" t="str">
        <f>IF($P481="","0",VLOOKUP($P481,登録データ!$U$4:$V$19,2,FALSE))</f>
        <v>0</v>
      </c>
      <c r="AE481" s="76" t="str">
        <f t="shared" si="649"/>
        <v>00</v>
      </c>
      <c r="AF481" s="76" t="str">
        <f t="shared" si="650"/>
        <v/>
      </c>
      <c r="AG481" s="76" t="str">
        <f t="shared" si="645"/>
        <v>000000</v>
      </c>
      <c r="AH481" s="76" t="str">
        <f t="shared" si="646"/>
        <v/>
      </c>
      <c r="AI481" s="76" t="str">
        <f t="shared" si="651"/>
        <v/>
      </c>
      <c r="AJ481" s="320"/>
      <c r="AK481" s="320"/>
      <c r="BH481" s="76"/>
      <c r="BI481" s="76"/>
      <c r="BJ481" s="76"/>
      <c r="BK481" s="76"/>
    </row>
    <row r="482" spans="2:63" ht="19.5" customHeight="1" thickBot="1">
      <c r="B482" s="210"/>
      <c r="C482" s="166"/>
      <c r="D482" s="172"/>
      <c r="E482" s="176"/>
      <c r="F482" s="173"/>
      <c r="G482" s="216"/>
      <c r="H482" s="217"/>
      <c r="I482" s="218"/>
      <c r="J482" s="172"/>
      <c r="K482" s="173"/>
      <c r="L482" s="172"/>
      <c r="M482" s="176"/>
      <c r="N482" s="173"/>
      <c r="O482" s="9" t="s">
        <v>188</v>
      </c>
      <c r="P482" s="114"/>
      <c r="Q482" s="30"/>
      <c r="R482" s="9" t="str">
        <f t="shared" si="647"/>
        <v/>
      </c>
      <c r="S482" s="30"/>
      <c r="T482" s="9" t="str">
        <f t="shared" si="648"/>
        <v/>
      </c>
      <c r="U482" s="82"/>
      <c r="V482" s="306"/>
      <c r="W482" s="306"/>
      <c r="AD482" s="76" t="str">
        <f>IF($P482="","0",VLOOKUP($P482,登録データ!$U$4:$V$19,2,FALSE))</f>
        <v>0</v>
      </c>
      <c r="AE482" s="76" t="str">
        <f t="shared" si="649"/>
        <v>00</v>
      </c>
      <c r="AF482" s="76" t="str">
        <f t="shared" si="650"/>
        <v/>
      </c>
      <c r="AG482" s="76" t="str">
        <f t="shared" si="645"/>
        <v>000000</v>
      </c>
      <c r="AH482" s="76" t="str">
        <f t="shared" si="646"/>
        <v/>
      </c>
      <c r="AI482" s="76" t="str">
        <f t="shared" si="651"/>
        <v/>
      </c>
      <c r="AJ482" s="320"/>
      <c r="AK482" s="320"/>
      <c r="BH482" s="76"/>
      <c r="BI482" s="76"/>
      <c r="BJ482" s="76"/>
      <c r="BK482" s="76"/>
    </row>
    <row r="483" spans="2:63" ht="19.5" customHeight="1" thickTop="1">
      <c r="B483" s="125">
        <v>155</v>
      </c>
      <c r="C483" s="164"/>
      <c r="D483" s="168"/>
      <c r="E483" s="174"/>
      <c r="F483" s="169"/>
      <c r="G483" s="168"/>
      <c r="H483" s="174"/>
      <c r="I483" s="169"/>
      <c r="J483" s="168"/>
      <c r="K483" s="169"/>
      <c r="L483" s="168"/>
      <c r="M483" s="174"/>
      <c r="N483" s="169"/>
      <c r="O483" s="48" t="s">
        <v>153</v>
      </c>
      <c r="P483" s="113"/>
      <c r="Q483" s="32"/>
      <c r="R483" s="17" t="str">
        <f t="shared" si="647"/>
        <v/>
      </c>
      <c r="S483" s="32"/>
      <c r="T483" s="17" t="str">
        <f t="shared" si="648"/>
        <v/>
      </c>
      <c r="U483" s="102"/>
      <c r="V483" s="305"/>
      <c r="W483" s="305"/>
      <c r="AD483" s="76" t="str">
        <f>IF($P483="","0",VLOOKUP($P483,登録データ!$U$4:$V$19,2,FALSE))</f>
        <v>0</v>
      </c>
      <c r="AE483" s="76" t="str">
        <f t="shared" si="649"/>
        <v>00</v>
      </c>
      <c r="AF483" s="76" t="str">
        <f t="shared" si="650"/>
        <v/>
      </c>
      <c r="AG483" s="76" t="str">
        <f t="shared" si="645"/>
        <v>000000</v>
      </c>
      <c r="AH483" s="76" t="str">
        <f t="shared" si="646"/>
        <v/>
      </c>
      <c r="AI483" s="76" t="str">
        <f t="shared" si="651"/>
        <v/>
      </c>
      <c r="AJ483" s="320" t="str">
        <f>IF($C483="","",IF($C483="@",0,IF(COUNTIF($C$21:$C$620,$C483)=1,0,1)))</f>
        <v/>
      </c>
      <c r="AK483" s="320" t="str">
        <f>IF($L483="","",IF(OR($L483="東京都",$L483="北海道",$L483="大阪府",$L483="京都府",RIGHT($L483,1)="県"),0,1))</f>
        <v/>
      </c>
      <c r="AO483" s="76" t="str">
        <f>IF(AP483="","",RANK(AP483,$AP$21:$AP$600,1))</f>
        <v/>
      </c>
      <c r="AP483" s="76" t="str">
        <f>IF(V483="","",C483)</f>
        <v/>
      </c>
      <c r="AQ483" s="1" t="str">
        <f>IF(AR483="","",RANK(AR483,$AR$21:$AR$600,1))</f>
        <v/>
      </c>
      <c r="AR483" s="76" t="str">
        <f>IF(W483="","",C483)</f>
        <v/>
      </c>
      <c r="BH483" s="76" t="str">
        <f t="shared" ref="BH483" si="668">IF(C483="","",G485)</f>
        <v/>
      </c>
      <c r="BI483" s="76" t="str">
        <f t="shared" ref="BI483" si="669">RIGHT(C483,3)</f>
        <v/>
      </c>
      <c r="BJ483" s="76" t="str">
        <f t="shared" ref="BJ483" si="670">IF(C483="","",RIGHT("00"&amp;BI483,3))</f>
        <v/>
      </c>
      <c r="BK483" s="76" t="str">
        <f t="shared" ref="BK483" si="671">CONCATENATE(BH483,BJ483)</f>
        <v/>
      </c>
    </row>
    <row r="484" spans="2:63" ht="18.75" customHeight="1">
      <c r="B484" s="125"/>
      <c r="C484" s="165"/>
      <c r="D484" s="170"/>
      <c r="E484" s="175"/>
      <c r="F484" s="171"/>
      <c r="G484" s="213"/>
      <c r="H484" s="214"/>
      <c r="I484" s="215"/>
      <c r="J484" s="170"/>
      <c r="K484" s="171"/>
      <c r="L484" s="170"/>
      <c r="M484" s="175"/>
      <c r="N484" s="171"/>
      <c r="O484" s="48" t="s">
        <v>154</v>
      </c>
      <c r="P484" s="27"/>
      <c r="Q484" s="45"/>
      <c r="R484" s="48" t="str">
        <f t="shared" si="647"/>
        <v/>
      </c>
      <c r="S484" s="45"/>
      <c r="T484" s="48" t="str">
        <f t="shared" si="648"/>
        <v/>
      </c>
      <c r="U484" s="73"/>
      <c r="V484" s="306"/>
      <c r="W484" s="306"/>
      <c r="AD484" s="76" t="str">
        <f>IF($P484="","0",VLOOKUP($P484,登録データ!$U$4:$V$19,2,FALSE))</f>
        <v>0</v>
      </c>
      <c r="AE484" s="76" t="str">
        <f t="shared" si="649"/>
        <v>00</v>
      </c>
      <c r="AF484" s="76" t="str">
        <f t="shared" si="650"/>
        <v/>
      </c>
      <c r="AG484" s="76" t="str">
        <f t="shared" si="645"/>
        <v>000000</v>
      </c>
      <c r="AH484" s="76" t="str">
        <f t="shared" si="646"/>
        <v/>
      </c>
      <c r="AI484" s="76" t="str">
        <f t="shared" si="651"/>
        <v/>
      </c>
      <c r="AJ484" s="320"/>
      <c r="AK484" s="320"/>
      <c r="BH484" s="76"/>
      <c r="BI484" s="76"/>
      <c r="BJ484" s="76"/>
      <c r="BK484" s="76"/>
    </row>
    <row r="485" spans="2:63" ht="19.5" customHeight="1" thickBot="1">
      <c r="B485" s="210"/>
      <c r="C485" s="166"/>
      <c r="D485" s="172"/>
      <c r="E485" s="176"/>
      <c r="F485" s="173"/>
      <c r="G485" s="216"/>
      <c r="H485" s="217"/>
      <c r="I485" s="218"/>
      <c r="J485" s="172"/>
      <c r="K485" s="173"/>
      <c r="L485" s="172"/>
      <c r="M485" s="176"/>
      <c r="N485" s="173"/>
      <c r="O485" s="9" t="s">
        <v>188</v>
      </c>
      <c r="P485" s="114"/>
      <c r="Q485" s="30"/>
      <c r="R485" s="9" t="str">
        <f t="shared" si="647"/>
        <v/>
      </c>
      <c r="S485" s="30"/>
      <c r="T485" s="9" t="str">
        <f t="shared" si="648"/>
        <v/>
      </c>
      <c r="U485" s="82"/>
      <c r="V485" s="306"/>
      <c r="W485" s="306"/>
      <c r="AD485" s="76" t="str">
        <f>IF($P485="","0",VLOOKUP($P485,登録データ!$U$4:$V$19,2,FALSE))</f>
        <v>0</v>
      </c>
      <c r="AE485" s="76" t="str">
        <f t="shared" si="649"/>
        <v>00</v>
      </c>
      <c r="AF485" s="76" t="str">
        <f t="shared" si="650"/>
        <v/>
      </c>
      <c r="AG485" s="76" t="str">
        <f t="shared" si="645"/>
        <v>000000</v>
      </c>
      <c r="AH485" s="76" t="str">
        <f t="shared" si="646"/>
        <v/>
      </c>
      <c r="AI485" s="76" t="str">
        <f t="shared" si="651"/>
        <v/>
      </c>
      <c r="AJ485" s="320"/>
      <c r="AK485" s="320"/>
      <c r="BH485" s="76"/>
      <c r="BI485" s="76"/>
      <c r="BJ485" s="76"/>
      <c r="BK485" s="76"/>
    </row>
    <row r="486" spans="2:63" ht="19.5" customHeight="1" thickTop="1">
      <c r="B486" s="125">
        <v>156</v>
      </c>
      <c r="C486" s="164"/>
      <c r="D486" s="168"/>
      <c r="E486" s="174"/>
      <c r="F486" s="169"/>
      <c r="G486" s="168"/>
      <c r="H486" s="174"/>
      <c r="I486" s="169"/>
      <c r="J486" s="168"/>
      <c r="K486" s="169"/>
      <c r="L486" s="168"/>
      <c r="M486" s="174"/>
      <c r="N486" s="169"/>
      <c r="O486" s="48" t="s">
        <v>153</v>
      </c>
      <c r="P486" s="113"/>
      <c r="Q486" s="32"/>
      <c r="R486" s="17" t="str">
        <f t="shared" si="647"/>
        <v/>
      </c>
      <c r="S486" s="32"/>
      <c r="T486" s="17" t="str">
        <f t="shared" si="648"/>
        <v/>
      </c>
      <c r="U486" s="102"/>
      <c r="V486" s="305"/>
      <c r="W486" s="305"/>
      <c r="AD486" s="76" t="str">
        <f>IF($P486="","0",VLOOKUP($P486,登録データ!$U$4:$V$19,2,FALSE))</f>
        <v>0</v>
      </c>
      <c r="AE486" s="76" t="str">
        <f t="shared" si="649"/>
        <v>00</v>
      </c>
      <c r="AF486" s="76" t="str">
        <f t="shared" si="650"/>
        <v/>
      </c>
      <c r="AG486" s="76" t="str">
        <f t="shared" si="645"/>
        <v>000000</v>
      </c>
      <c r="AH486" s="76" t="str">
        <f t="shared" si="646"/>
        <v/>
      </c>
      <c r="AI486" s="76" t="str">
        <f t="shared" si="651"/>
        <v/>
      </c>
      <c r="AJ486" s="320" t="str">
        <f>IF($C486="","",IF($C486="@",0,IF(COUNTIF($C$21:$C$620,$C486)=1,0,1)))</f>
        <v/>
      </c>
      <c r="AK486" s="320" t="str">
        <f>IF($L486="","",IF(OR($L486="東京都",$L486="北海道",$L486="大阪府",$L486="京都府",RIGHT($L486,1)="県"),0,1))</f>
        <v/>
      </c>
      <c r="AO486" s="76" t="str">
        <f>IF(AP486="","",RANK(AP486,$AP$21:$AP$600,1))</f>
        <v/>
      </c>
      <c r="AP486" s="76" t="str">
        <f>IF(V486="","",C486)</f>
        <v/>
      </c>
      <c r="AQ486" s="1" t="str">
        <f>IF(AR486="","",RANK(AR486,$AR$21:$AR$600,1))</f>
        <v/>
      </c>
      <c r="AR486" s="76" t="str">
        <f>IF(W486="","",C486)</f>
        <v/>
      </c>
      <c r="BH486" s="76" t="str">
        <f t="shared" ref="BH486" si="672">IF(C486="","",G488)</f>
        <v/>
      </c>
      <c r="BI486" s="76" t="str">
        <f t="shared" ref="BI486" si="673">RIGHT(C486,3)</f>
        <v/>
      </c>
      <c r="BJ486" s="76" t="str">
        <f t="shared" ref="BJ486" si="674">IF(C486="","",RIGHT("00"&amp;BI486,3))</f>
        <v/>
      </c>
      <c r="BK486" s="76" t="str">
        <f t="shared" ref="BK486" si="675">CONCATENATE(BH486,BJ486)</f>
        <v/>
      </c>
    </row>
    <row r="487" spans="2:63" ht="18.75" customHeight="1">
      <c r="B487" s="125"/>
      <c r="C487" s="165"/>
      <c r="D487" s="170"/>
      <c r="E487" s="175"/>
      <c r="F487" s="171"/>
      <c r="G487" s="213"/>
      <c r="H487" s="214"/>
      <c r="I487" s="215"/>
      <c r="J487" s="170"/>
      <c r="K487" s="171"/>
      <c r="L487" s="170"/>
      <c r="M487" s="175"/>
      <c r="N487" s="171"/>
      <c r="O487" s="48" t="s">
        <v>154</v>
      </c>
      <c r="P487" s="27"/>
      <c r="Q487" s="45"/>
      <c r="R487" s="48" t="str">
        <f t="shared" si="647"/>
        <v/>
      </c>
      <c r="S487" s="45"/>
      <c r="T487" s="48" t="str">
        <f t="shared" si="648"/>
        <v/>
      </c>
      <c r="U487" s="73"/>
      <c r="V487" s="306"/>
      <c r="W487" s="306"/>
      <c r="AD487" s="76" t="str">
        <f>IF($P487="","0",VLOOKUP($P487,登録データ!$U$4:$V$19,2,FALSE))</f>
        <v>0</v>
      </c>
      <c r="AE487" s="76" t="str">
        <f t="shared" si="649"/>
        <v>00</v>
      </c>
      <c r="AF487" s="76" t="str">
        <f t="shared" si="650"/>
        <v/>
      </c>
      <c r="AG487" s="76" t="str">
        <f t="shared" si="645"/>
        <v>000000</v>
      </c>
      <c r="AH487" s="76" t="str">
        <f t="shared" si="646"/>
        <v/>
      </c>
      <c r="AI487" s="76" t="str">
        <f t="shared" si="651"/>
        <v/>
      </c>
      <c r="AJ487" s="320"/>
      <c r="AK487" s="320"/>
      <c r="BH487" s="76"/>
      <c r="BI487" s="76"/>
      <c r="BJ487" s="76"/>
      <c r="BK487" s="76"/>
    </row>
    <row r="488" spans="2:63" ht="19.5" customHeight="1" thickBot="1">
      <c r="B488" s="210"/>
      <c r="C488" s="166"/>
      <c r="D488" s="172"/>
      <c r="E488" s="176"/>
      <c r="F488" s="173"/>
      <c r="G488" s="216"/>
      <c r="H488" s="217"/>
      <c r="I488" s="218"/>
      <c r="J488" s="172"/>
      <c r="K488" s="173"/>
      <c r="L488" s="172"/>
      <c r="M488" s="176"/>
      <c r="N488" s="173"/>
      <c r="O488" s="9" t="s">
        <v>188</v>
      </c>
      <c r="P488" s="114"/>
      <c r="Q488" s="30"/>
      <c r="R488" s="9" t="str">
        <f t="shared" si="647"/>
        <v/>
      </c>
      <c r="S488" s="30"/>
      <c r="T488" s="9" t="str">
        <f t="shared" si="648"/>
        <v/>
      </c>
      <c r="U488" s="82"/>
      <c r="V488" s="306"/>
      <c r="W488" s="306"/>
      <c r="AD488" s="76" t="str">
        <f>IF($P488="","0",VLOOKUP($P488,登録データ!$U$4:$V$19,2,FALSE))</f>
        <v>0</v>
      </c>
      <c r="AE488" s="76" t="str">
        <f t="shared" si="649"/>
        <v>00</v>
      </c>
      <c r="AF488" s="76" t="str">
        <f t="shared" si="650"/>
        <v/>
      </c>
      <c r="AG488" s="76" t="str">
        <f t="shared" si="645"/>
        <v>000000</v>
      </c>
      <c r="AH488" s="76" t="str">
        <f t="shared" si="646"/>
        <v/>
      </c>
      <c r="AI488" s="76" t="str">
        <f t="shared" si="651"/>
        <v/>
      </c>
      <c r="AJ488" s="320"/>
      <c r="AK488" s="320"/>
      <c r="BH488" s="76"/>
      <c r="BI488" s="76"/>
      <c r="BJ488" s="76"/>
      <c r="BK488" s="76"/>
    </row>
    <row r="489" spans="2:63" ht="19.5" customHeight="1" thickTop="1">
      <c r="B489" s="125">
        <v>157</v>
      </c>
      <c r="C489" s="164"/>
      <c r="D489" s="168"/>
      <c r="E489" s="174"/>
      <c r="F489" s="169"/>
      <c r="G489" s="168"/>
      <c r="H489" s="174"/>
      <c r="I489" s="169"/>
      <c r="J489" s="168"/>
      <c r="K489" s="169"/>
      <c r="L489" s="168"/>
      <c r="M489" s="174"/>
      <c r="N489" s="169"/>
      <c r="O489" s="48" t="s">
        <v>153</v>
      </c>
      <c r="P489" s="113"/>
      <c r="Q489" s="32"/>
      <c r="R489" s="17" t="str">
        <f t="shared" si="647"/>
        <v/>
      </c>
      <c r="S489" s="32"/>
      <c r="T489" s="17" t="str">
        <f t="shared" si="648"/>
        <v/>
      </c>
      <c r="U489" s="102"/>
      <c r="V489" s="305"/>
      <c r="W489" s="305"/>
      <c r="AD489" s="76" t="str">
        <f>IF($P489="","0",VLOOKUP($P489,登録データ!$U$4:$V$19,2,FALSE))</f>
        <v>0</v>
      </c>
      <c r="AE489" s="76" t="str">
        <f t="shared" si="649"/>
        <v>00</v>
      </c>
      <c r="AF489" s="76" t="str">
        <f t="shared" si="650"/>
        <v/>
      </c>
      <c r="AG489" s="76" t="str">
        <f t="shared" si="645"/>
        <v>000000</v>
      </c>
      <c r="AH489" s="76" t="str">
        <f t="shared" si="646"/>
        <v/>
      </c>
      <c r="AI489" s="76" t="str">
        <f t="shared" si="651"/>
        <v/>
      </c>
      <c r="AJ489" s="320" t="str">
        <f>IF($C489="","",IF($C489="@",0,IF(COUNTIF($C$21:$C$620,$C489)=1,0,1)))</f>
        <v/>
      </c>
      <c r="AK489" s="320" t="str">
        <f>IF($L489="","",IF(OR($L489="東京都",$L489="北海道",$L489="大阪府",$L489="京都府",RIGHT($L489,1)="県"),0,1))</f>
        <v/>
      </c>
      <c r="AO489" s="76" t="str">
        <f>IF(AP489="","",RANK(AP489,$AP$21:$AP$600,1))</f>
        <v/>
      </c>
      <c r="AP489" s="76" t="str">
        <f>IF(V489="","",C489)</f>
        <v/>
      </c>
      <c r="AQ489" s="1" t="str">
        <f>IF(AR489="","",RANK(AR489,$AR$21:$AR$600,1))</f>
        <v/>
      </c>
      <c r="AR489" s="76" t="str">
        <f>IF(W489="","",C489)</f>
        <v/>
      </c>
      <c r="BH489" s="76" t="str">
        <f t="shared" ref="BH489" si="676">IF(C489="","",G491)</f>
        <v/>
      </c>
      <c r="BI489" s="76" t="str">
        <f t="shared" ref="BI489" si="677">RIGHT(C489,3)</f>
        <v/>
      </c>
      <c r="BJ489" s="76" t="str">
        <f t="shared" ref="BJ489" si="678">IF(C489="","",RIGHT("00"&amp;BI489,3))</f>
        <v/>
      </c>
      <c r="BK489" s="76" t="str">
        <f t="shared" ref="BK489" si="679">CONCATENATE(BH489,BJ489)</f>
        <v/>
      </c>
    </row>
    <row r="490" spans="2:63" ht="18.75" customHeight="1">
      <c r="B490" s="125"/>
      <c r="C490" s="165"/>
      <c r="D490" s="170"/>
      <c r="E490" s="175"/>
      <c r="F490" s="171"/>
      <c r="G490" s="213"/>
      <c r="H490" s="214"/>
      <c r="I490" s="215"/>
      <c r="J490" s="170"/>
      <c r="K490" s="171"/>
      <c r="L490" s="170"/>
      <c r="M490" s="175"/>
      <c r="N490" s="171"/>
      <c r="O490" s="48" t="s">
        <v>154</v>
      </c>
      <c r="P490" s="27"/>
      <c r="Q490" s="45"/>
      <c r="R490" s="48" t="str">
        <f t="shared" si="647"/>
        <v/>
      </c>
      <c r="S490" s="45"/>
      <c r="T490" s="48" t="str">
        <f t="shared" si="648"/>
        <v/>
      </c>
      <c r="U490" s="73"/>
      <c r="V490" s="306"/>
      <c r="W490" s="306"/>
      <c r="AD490" s="76" t="str">
        <f>IF($P490="","0",VLOOKUP($P490,登録データ!$U$4:$V$19,2,FALSE))</f>
        <v>0</v>
      </c>
      <c r="AE490" s="76" t="str">
        <f t="shared" si="649"/>
        <v>00</v>
      </c>
      <c r="AF490" s="76" t="str">
        <f t="shared" si="650"/>
        <v/>
      </c>
      <c r="AG490" s="76" t="str">
        <f t="shared" si="645"/>
        <v>000000</v>
      </c>
      <c r="AH490" s="76" t="str">
        <f t="shared" si="646"/>
        <v/>
      </c>
      <c r="AI490" s="76" t="str">
        <f t="shared" si="651"/>
        <v/>
      </c>
      <c r="AJ490" s="320"/>
      <c r="AK490" s="320"/>
      <c r="BH490" s="76"/>
      <c r="BI490" s="76"/>
      <c r="BJ490" s="76"/>
      <c r="BK490" s="76"/>
    </row>
    <row r="491" spans="2:63" ht="19.5" customHeight="1" thickBot="1">
      <c r="B491" s="210"/>
      <c r="C491" s="166"/>
      <c r="D491" s="172"/>
      <c r="E491" s="176"/>
      <c r="F491" s="173"/>
      <c r="G491" s="216"/>
      <c r="H491" s="217"/>
      <c r="I491" s="218"/>
      <c r="J491" s="172"/>
      <c r="K491" s="173"/>
      <c r="L491" s="172"/>
      <c r="M491" s="176"/>
      <c r="N491" s="173"/>
      <c r="O491" s="9" t="s">
        <v>188</v>
      </c>
      <c r="P491" s="114"/>
      <c r="Q491" s="30"/>
      <c r="R491" s="9" t="str">
        <f t="shared" si="647"/>
        <v/>
      </c>
      <c r="S491" s="30"/>
      <c r="T491" s="9" t="str">
        <f t="shared" si="648"/>
        <v/>
      </c>
      <c r="U491" s="82"/>
      <c r="V491" s="306"/>
      <c r="W491" s="306"/>
      <c r="AD491" s="76" t="str">
        <f>IF($P491="","0",VLOOKUP($P491,登録データ!$U$4:$V$19,2,FALSE))</f>
        <v>0</v>
      </c>
      <c r="AE491" s="76" t="str">
        <f t="shared" si="649"/>
        <v>00</v>
      </c>
      <c r="AF491" s="76" t="str">
        <f t="shared" si="650"/>
        <v/>
      </c>
      <c r="AG491" s="76" t="str">
        <f t="shared" si="645"/>
        <v>000000</v>
      </c>
      <c r="AH491" s="76" t="str">
        <f t="shared" si="646"/>
        <v/>
      </c>
      <c r="AI491" s="76" t="str">
        <f t="shared" si="651"/>
        <v/>
      </c>
      <c r="AJ491" s="320"/>
      <c r="AK491" s="320"/>
      <c r="BH491" s="76"/>
      <c r="BI491" s="76"/>
      <c r="BJ491" s="76"/>
      <c r="BK491" s="76"/>
    </row>
    <row r="492" spans="2:63" ht="19.5" customHeight="1" thickTop="1">
      <c r="B492" s="125">
        <v>158</v>
      </c>
      <c r="C492" s="164"/>
      <c r="D492" s="168"/>
      <c r="E492" s="174"/>
      <c r="F492" s="169"/>
      <c r="G492" s="168"/>
      <c r="H492" s="174"/>
      <c r="I492" s="169"/>
      <c r="J492" s="168"/>
      <c r="K492" s="169"/>
      <c r="L492" s="168"/>
      <c r="M492" s="174"/>
      <c r="N492" s="169"/>
      <c r="O492" s="48" t="s">
        <v>153</v>
      </c>
      <c r="P492" s="113"/>
      <c r="Q492" s="32"/>
      <c r="R492" s="17" t="str">
        <f t="shared" si="647"/>
        <v/>
      </c>
      <c r="S492" s="32"/>
      <c r="T492" s="17" t="str">
        <f t="shared" si="648"/>
        <v/>
      </c>
      <c r="U492" s="102"/>
      <c r="V492" s="305"/>
      <c r="W492" s="305"/>
      <c r="AD492" s="76" t="str">
        <f>IF($P492="","0",VLOOKUP($P492,登録データ!$U$4:$V$19,2,FALSE))</f>
        <v>0</v>
      </c>
      <c r="AE492" s="76" t="str">
        <f t="shared" si="649"/>
        <v>00</v>
      </c>
      <c r="AF492" s="76" t="str">
        <f t="shared" si="650"/>
        <v/>
      </c>
      <c r="AG492" s="76" t="str">
        <f t="shared" si="645"/>
        <v>000000</v>
      </c>
      <c r="AH492" s="76" t="str">
        <f t="shared" si="646"/>
        <v/>
      </c>
      <c r="AI492" s="76" t="str">
        <f t="shared" si="651"/>
        <v/>
      </c>
      <c r="AJ492" s="320" t="str">
        <f>IF($C492="","",IF($C492="@",0,IF(COUNTIF($C$21:$C$620,$C492)=1,0,1)))</f>
        <v/>
      </c>
      <c r="AK492" s="320" t="str">
        <f>IF($L492="","",IF(OR($L492="東京都",$L492="北海道",$L492="大阪府",$L492="京都府",RIGHT($L492,1)="県"),0,1))</f>
        <v/>
      </c>
      <c r="AO492" s="76" t="str">
        <f>IF(AP492="","",RANK(AP492,$AP$21:$AP$600,1))</f>
        <v/>
      </c>
      <c r="AP492" s="76" t="str">
        <f>IF(V492="","",C492)</f>
        <v/>
      </c>
      <c r="AQ492" s="1" t="str">
        <f>IF(AR492="","",RANK(AR492,$AR$21:$AR$600,1))</f>
        <v/>
      </c>
      <c r="AR492" s="76" t="str">
        <f>IF(W492="","",C492)</f>
        <v/>
      </c>
      <c r="BH492" s="76" t="str">
        <f t="shared" ref="BH492" si="680">IF(C492="","",G494)</f>
        <v/>
      </c>
      <c r="BI492" s="76" t="str">
        <f t="shared" ref="BI492" si="681">RIGHT(C492,3)</f>
        <v/>
      </c>
      <c r="BJ492" s="76" t="str">
        <f t="shared" ref="BJ492" si="682">IF(C492="","",RIGHT("00"&amp;BI492,3))</f>
        <v/>
      </c>
      <c r="BK492" s="76" t="str">
        <f t="shared" ref="BK492" si="683">CONCATENATE(BH492,BJ492)</f>
        <v/>
      </c>
    </row>
    <row r="493" spans="2:63" ht="18.75" customHeight="1">
      <c r="B493" s="125"/>
      <c r="C493" s="165"/>
      <c r="D493" s="170"/>
      <c r="E493" s="175"/>
      <c r="F493" s="171"/>
      <c r="G493" s="213"/>
      <c r="H493" s="214"/>
      <c r="I493" s="215"/>
      <c r="J493" s="170"/>
      <c r="K493" s="171"/>
      <c r="L493" s="170"/>
      <c r="M493" s="175"/>
      <c r="N493" s="171"/>
      <c r="O493" s="48" t="s">
        <v>154</v>
      </c>
      <c r="P493" s="27"/>
      <c r="Q493" s="45"/>
      <c r="R493" s="48" t="str">
        <f t="shared" si="647"/>
        <v/>
      </c>
      <c r="S493" s="45"/>
      <c r="T493" s="48" t="str">
        <f t="shared" si="648"/>
        <v/>
      </c>
      <c r="U493" s="73"/>
      <c r="V493" s="306"/>
      <c r="W493" s="306"/>
      <c r="AD493" s="76" t="str">
        <f>IF($P493="","0",VLOOKUP($P493,登録データ!$U$4:$V$19,2,FALSE))</f>
        <v>0</v>
      </c>
      <c r="AE493" s="76" t="str">
        <f t="shared" si="649"/>
        <v>00</v>
      </c>
      <c r="AF493" s="76" t="str">
        <f t="shared" si="650"/>
        <v/>
      </c>
      <c r="AG493" s="76" t="str">
        <f t="shared" si="645"/>
        <v>000000</v>
      </c>
      <c r="AH493" s="76" t="str">
        <f t="shared" si="646"/>
        <v/>
      </c>
      <c r="AI493" s="76" t="str">
        <f t="shared" si="651"/>
        <v/>
      </c>
      <c r="AJ493" s="320"/>
      <c r="AK493" s="320"/>
      <c r="BH493" s="76"/>
      <c r="BI493" s="76"/>
      <c r="BJ493" s="76"/>
      <c r="BK493" s="76"/>
    </row>
    <row r="494" spans="2:63" ht="19.5" customHeight="1" thickBot="1">
      <c r="B494" s="210"/>
      <c r="C494" s="166"/>
      <c r="D494" s="172"/>
      <c r="E494" s="176"/>
      <c r="F494" s="173"/>
      <c r="G494" s="216"/>
      <c r="H494" s="217"/>
      <c r="I494" s="218"/>
      <c r="J494" s="172"/>
      <c r="K494" s="173"/>
      <c r="L494" s="172"/>
      <c r="M494" s="176"/>
      <c r="N494" s="173"/>
      <c r="O494" s="9" t="s">
        <v>188</v>
      </c>
      <c r="P494" s="114"/>
      <c r="Q494" s="30"/>
      <c r="R494" s="9" t="str">
        <f t="shared" si="647"/>
        <v/>
      </c>
      <c r="S494" s="30"/>
      <c r="T494" s="9" t="str">
        <f t="shared" si="648"/>
        <v/>
      </c>
      <c r="U494" s="82"/>
      <c r="V494" s="306"/>
      <c r="W494" s="306"/>
      <c r="AD494" s="76" t="str">
        <f>IF($P494="","0",VLOOKUP($P494,登録データ!$U$4:$V$19,2,FALSE))</f>
        <v>0</v>
      </c>
      <c r="AE494" s="76" t="str">
        <f t="shared" si="649"/>
        <v>00</v>
      </c>
      <c r="AF494" s="76" t="str">
        <f t="shared" si="650"/>
        <v/>
      </c>
      <c r="AG494" s="76" t="str">
        <f t="shared" si="645"/>
        <v>000000</v>
      </c>
      <c r="AH494" s="76" t="str">
        <f t="shared" si="646"/>
        <v/>
      </c>
      <c r="AI494" s="76" t="str">
        <f t="shared" si="651"/>
        <v/>
      </c>
      <c r="AJ494" s="320"/>
      <c r="AK494" s="320"/>
      <c r="BH494" s="76"/>
      <c r="BI494" s="76"/>
      <c r="BJ494" s="76"/>
      <c r="BK494" s="76"/>
    </row>
    <row r="495" spans="2:63" ht="19.5" customHeight="1" thickTop="1">
      <c r="B495" s="125">
        <v>159</v>
      </c>
      <c r="C495" s="164"/>
      <c r="D495" s="168"/>
      <c r="E495" s="174"/>
      <c r="F495" s="169"/>
      <c r="G495" s="168"/>
      <c r="H495" s="174"/>
      <c r="I495" s="169"/>
      <c r="J495" s="168"/>
      <c r="K495" s="169"/>
      <c r="L495" s="168"/>
      <c r="M495" s="174"/>
      <c r="N495" s="169"/>
      <c r="O495" s="48" t="s">
        <v>153</v>
      </c>
      <c r="P495" s="113"/>
      <c r="Q495" s="32"/>
      <c r="R495" s="17" t="str">
        <f t="shared" si="647"/>
        <v/>
      </c>
      <c r="S495" s="32"/>
      <c r="T495" s="17" t="str">
        <f t="shared" si="648"/>
        <v/>
      </c>
      <c r="U495" s="102"/>
      <c r="V495" s="305"/>
      <c r="W495" s="305"/>
      <c r="AD495" s="76" t="str">
        <f>IF($P495="","0",VLOOKUP($P495,登録データ!$U$4:$V$19,2,FALSE))</f>
        <v>0</v>
      </c>
      <c r="AE495" s="76" t="str">
        <f t="shared" si="649"/>
        <v>00</v>
      </c>
      <c r="AF495" s="76" t="str">
        <f t="shared" si="650"/>
        <v/>
      </c>
      <c r="AG495" s="76" t="str">
        <f t="shared" si="645"/>
        <v>000000</v>
      </c>
      <c r="AH495" s="76" t="str">
        <f t="shared" si="646"/>
        <v/>
      </c>
      <c r="AI495" s="76" t="str">
        <f t="shared" si="651"/>
        <v/>
      </c>
      <c r="AJ495" s="320" t="str">
        <f>IF($C495="","",IF($C495="@",0,IF(COUNTIF($C$21:$C$620,$C495)=1,0,1)))</f>
        <v/>
      </c>
      <c r="AK495" s="320" t="str">
        <f>IF($L495="","",IF(OR($L495="東京都",$L495="北海道",$L495="大阪府",$L495="京都府",RIGHT($L495,1)="県"),0,1))</f>
        <v/>
      </c>
      <c r="AO495" s="76" t="str">
        <f>IF(AP495="","",RANK(AP495,$AP$21:$AP$600,1))</f>
        <v/>
      </c>
      <c r="AP495" s="76" t="str">
        <f>IF(V495="","",C495)</f>
        <v/>
      </c>
      <c r="AQ495" s="1" t="str">
        <f>IF(AR495="","",RANK(AR495,$AR$21:$AR$600,1))</f>
        <v/>
      </c>
      <c r="AR495" s="76" t="str">
        <f>IF(W495="","",C495)</f>
        <v/>
      </c>
      <c r="BH495" s="76" t="str">
        <f t="shared" ref="BH495" si="684">IF(C495="","",G497)</f>
        <v/>
      </c>
      <c r="BI495" s="76" t="str">
        <f t="shared" ref="BI495" si="685">RIGHT(C495,3)</f>
        <v/>
      </c>
      <c r="BJ495" s="76" t="str">
        <f t="shared" ref="BJ495" si="686">IF(C495="","",RIGHT("00"&amp;BI495,3))</f>
        <v/>
      </c>
      <c r="BK495" s="76" t="str">
        <f t="shared" ref="BK495" si="687">CONCATENATE(BH495,BJ495)</f>
        <v/>
      </c>
    </row>
    <row r="496" spans="2:63" ht="18.75" customHeight="1">
      <c r="B496" s="125"/>
      <c r="C496" s="165"/>
      <c r="D496" s="170"/>
      <c r="E496" s="175"/>
      <c r="F496" s="171"/>
      <c r="G496" s="213"/>
      <c r="H496" s="214"/>
      <c r="I496" s="215"/>
      <c r="J496" s="170"/>
      <c r="K496" s="171"/>
      <c r="L496" s="170"/>
      <c r="M496" s="175"/>
      <c r="N496" s="171"/>
      <c r="O496" s="48" t="s">
        <v>154</v>
      </c>
      <c r="P496" s="27"/>
      <c r="Q496" s="45"/>
      <c r="R496" s="48" t="str">
        <f t="shared" si="647"/>
        <v/>
      </c>
      <c r="S496" s="45"/>
      <c r="T496" s="48" t="str">
        <f t="shared" si="648"/>
        <v/>
      </c>
      <c r="U496" s="73"/>
      <c r="V496" s="306"/>
      <c r="W496" s="306"/>
      <c r="AD496" s="76" t="str">
        <f>IF($P496="","0",VLOOKUP($P496,登録データ!$U$4:$V$19,2,FALSE))</f>
        <v>0</v>
      </c>
      <c r="AE496" s="76" t="str">
        <f t="shared" si="649"/>
        <v>00</v>
      </c>
      <c r="AF496" s="76" t="str">
        <f t="shared" si="650"/>
        <v/>
      </c>
      <c r="AG496" s="76" t="str">
        <f t="shared" si="645"/>
        <v>000000</v>
      </c>
      <c r="AH496" s="76" t="str">
        <f t="shared" si="646"/>
        <v/>
      </c>
      <c r="AI496" s="76" t="str">
        <f t="shared" si="651"/>
        <v/>
      </c>
      <c r="AJ496" s="320"/>
      <c r="AK496" s="320"/>
      <c r="BH496" s="76"/>
      <c r="BI496" s="76"/>
      <c r="BJ496" s="76"/>
      <c r="BK496" s="76"/>
    </row>
    <row r="497" spans="2:63" ht="19.5" customHeight="1" thickBot="1">
      <c r="B497" s="210"/>
      <c r="C497" s="166"/>
      <c r="D497" s="172"/>
      <c r="E497" s="176"/>
      <c r="F497" s="173"/>
      <c r="G497" s="216"/>
      <c r="H497" s="217"/>
      <c r="I497" s="218"/>
      <c r="J497" s="172"/>
      <c r="K497" s="173"/>
      <c r="L497" s="172"/>
      <c r="M497" s="176"/>
      <c r="N497" s="173"/>
      <c r="O497" s="9" t="s">
        <v>188</v>
      </c>
      <c r="P497" s="114"/>
      <c r="Q497" s="30"/>
      <c r="R497" s="9" t="str">
        <f t="shared" si="647"/>
        <v/>
      </c>
      <c r="S497" s="30"/>
      <c r="T497" s="9" t="str">
        <f t="shared" si="648"/>
        <v/>
      </c>
      <c r="U497" s="82"/>
      <c r="V497" s="306"/>
      <c r="W497" s="306"/>
      <c r="AD497" s="76" t="str">
        <f>IF($P497="","0",VLOOKUP($P497,登録データ!$U$4:$V$19,2,FALSE))</f>
        <v>0</v>
      </c>
      <c r="AE497" s="76" t="str">
        <f t="shared" si="649"/>
        <v>00</v>
      </c>
      <c r="AF497" s="76" t="str">
        <f t="shared" si="650"/>
        <v/>
      </c>
      <c r="AG497" s="76" t="str">
        <f t="shared" si="645"/>
        <v>000000</v>
      </c>
      <c r="AH497" s="76" t="str">
        <f t="shared" si="646"/>
        <v/>
      </c>
      <c r="AI497" s="76" t="str">
        <f t="shared" si="651"/>
        <v/>
      </c>
      <c r="AJ497" s="320"/>
      <c r="AK497" s="320"/>
      <c r="BH497" s="76"/>
      <c r="BI497" s="76"/>
      <c r="BJ497" s="76"/>
      <c r="BK497" s="76"/>
    </row>
    <row r="498" spans="2:63" ht="19.5" customHeight="1" thickTop="1">
      <c r="B498" s="125">
        <v>160</v>
      </c>
      <c r="C498" s="164"/>
      <c r="D498" s="168"/>
      <c r="E498" s="174"/>
      <c r="F498" s="169"/>
      <c r="G498" s="168"/>
      <c r="H498" s="174"/>
      <c r="I498" s="169"/>
      <c r="J498" s="168"/>
      <c r="K498" s="169"/>
      <c r="L498" s="168"/>
      <c r="M498" s="174"/>
      <c r="N498" s="169"/>
      <c r="O498" s="48" t="s">
        <v>153</v>
      </c>
      <c r="P498" s="113"/>
      <c r="Q498" s="32"/>
      <c r="R498" s="17" t="str">
        <f t="shared" si="647"/>
        <v/>
      </c>
      <c r="S498" s="32"/>
      <c r="T498" s="17" t="str">
        <f t="shared" si="648"/>
        <v/>
      </c>
      <c r="U498" s="102"/>
      <c r="V498" s="305"/>
      <c r="W498" s="305"/>
      <c r="AD498" s="76" t="str">
        <f>IF($P498="","0",VLOOKUP($P498,登録データ!$U$4:$V$19,2,FALSE))</f>
        <v>0</v>
      </c>
      <c r="AE498" s="76" t="str">
        <f t="shared" si="649"/>
        <v>00</v>
      </c>
      <c r="AF498" s="76" t="str">
        <f t="shared" si="650"/>
        <v/>
      </c>
      <c r="AG498" s="76" t="str">
        <f t="shared" si="645"/>
        <v>000000</v>
      </c>
      <c r="AH498" s="76" t="str">
        <f t="shared" si="646"/>
        <v/>
      </c>
      <c r="AI498" s="76" t="str">
        <f t="shared" si="651"/>
        <v/>
      </c>
      <c r="AJ498" s="320" t="str">
        <f>IF($C498="","",IF($C498="@",0,IF(COUNTIF($C$21:$C$620,$C498)=1,0,1)))</f>
        <v/>
      </c>
      <c r="AK498" s="320" t="str">
        <f>IF($L498="","",IF(OR($L498="東京都",$L498="北海道",$L498="大阪府",$L498="京都府",RIGHT($L498,1)="県"),0,1))</f>
        <v/>
      </c>
      <c r="AO498" s="76" t="str">
        <f>IF(AP498="","",RANK(AP498,$AP$21:$AP$600,1))</f>
        <v/>
      </c>
      <c r="AP498" s="76" t="str">
        <f>IF(V498="","",C498)</f>
        <v/>
      </c>
      <c r="AQ498" s="1" t="str">
        <f>IF(AR498="","",RANK(AR498,$AR$21:$AR$600,1))</f>
        <v/>
      </c>
      <c r="AR498" s="76" t="str">
        <f>IF(W498="","",C498)</f>
        <v/>
      </c>
      <c r="BH498" s="76" t="str">
        <f t="shared" ref="BH498" si="688">IF(C498="","",G500)</f>
        <v/>
      </c>
      <c r="BI498" s="76" t="str">
        <f t="shared" ref="BI498" si="689">RIGHT(C498,3)</f>
        <v/>
      </c>
      <c r="BJ498" s="76" t="str">
        <f t="shared" ref="BJ498" si="690">IF(C498="","",RIGHT("00"&amp;BI498,3))</f>
        <v/>
      </c>
      <c r="BK498" s="76" t="str">
        <f t="shared" ref="BK498" si="691">CONCATENATE(BH498,BJ498)</f>
        <v/>
      </c>
    </row>
    <row r="499" spans="2:63" ht="18.75" customHeight="1">
      <c r="B499" s="125"/>
      <c r="C499" s="165"/>
      <c r="D499" s="170"/>
      <c r="E499" s="175"/>
      <c r="F499" s="171"/>
      <c r="G499" s="213"/>
      <c r="H499" s="214"/>
      <c r="I499" s="215"/>
      <c r="J499" s="170"/>
      <c r="K499" s="171"/>
      <c r="L499" s="170"/>
      <c r="M499" s="175"/>
      <c r="N499" s="171"/>
      <c r="O499" s="48" t="s">
        <v>154</v>
      </c>
      <c r="P499" s="27"/>
      <c r="Q499" s="45"/>
      <c r="R499" s="48" t="str">
        <f t="shared" si="647"/>
        <v/>
      </c>
      <c r="S499" s="45"/>
      <c r="T499" s="48" t="str">
        <f t="shared" si="648"/>
        <v/>
      </c>
      <c r="U499" s="73"/>
      <c r="V499" s="306"/>
      <c r="W499" s="306"/>
      <c r="AD499" s="76" t="str">
        <f>IF($P499="","0",VLOOKUP($P499,登録データ!$U$4:$V$19,2,FALSE))</f>
        <v>0</v>
      </c>
      <c r="AE499" s="76" t="str">
        <f t="shared" si="649"/>
        <v>00</v>
      </c>
      <c r="AF499" s="76" t="str">
        <f t="shared" si="650"/>
        <v/>
      </c>
      <c r="AG499" s="76" t="str">
        <f t="shared" si="645"/>
        <v>000000</v>
      </c>
      <c r="AH499" s="76" t="str">
        <f t="shared" si="646"/>
        <v/>
      </c>
      <c r="AI499" s="76" t="str">
        <f t="shared" si="651"/>
        <v/>
      </c>
      <c r="AJ499" s="320"/>
      <c r="AK499" s="320"/>
      <c r="BH499" s="76"/>
      <c r="BI499" s="76"/>
      <c r="BJ499" s="76"/>
      <c r="BK499" s="76"/>
    </row>
    <row r="500" spans="2:63" ht="19.5" customHeight="1" thickBot="1">
      <c r="B500" s="210"/>
      <c r="C500" s="166"/>
      <c r="D500" s="172"/>
      <c r="E500" s="176"/>
      <c r="F500" s="173"/>
      <c r="G500" s="216"/>
      <c r="H500" s="217"/>
      <c r="I500" s="218"/>
      <c r="J500" s="172"/>
      <c r="K500" s="173"/>
      <c r="L500" s="172"/>
      <c r="M500" s="176"/>
      <c r="N500" s="173"/>
      <c r="O500" s="9" t="s">
        <v>188</v>
      </c>
      <c r="P500" s="114"/>
      <c r="Q500" s="30"/>
      <c r="R500" s="9" t="str">
        <f t="shared" si="647"/>
        <v/>
      </c>
      <c r="S500" s="30"/>
      <c r="T500" s="9" t="str">
        <f t="shared" si="648"/>
        <v/>
      </c>
      <c r="U500" s="82"/>
      <c r="V500" s="306"/>
      <c r="W500" s="306"/>
      <c r="AD500" s="76" t="str">
        <f>IF($P500="","0",VLOOKUP($P500,登録データ!$U$4:$V$19,2,FALSE))</f>
        <v>0</v>
      </c>
      <c r="AE500" s="76" t="str">
        <f t="shared" si="649"/>
        <v>00</v>
      </c>
      <c r="AF500" s="76" t="str">
        <f t="shared" si="650"/>
        <v/>
      </c>
      <c r="AG500" s="76" t="str">
        <f t="shared" si="645"/>
        <v>000000</v>
      </c>
      <c r="AH500" s="76" t="str">
        <f t="shared" si="646"/>
        <v/>
      </c>
      <c r="AI500" s="76" t="str">
        <f t="shared" si="651"/>
        <v/>
      </c>
      <c r="AJ500" s="320"/>
      <c r="AK500" s="320"/>
      <c r="BH500" s="76"/>
      <c r="BI500" s="76"/>
      <c r="BJ500" s="76"/>
      <c r="BK500" s="76"/>
    </row>
    <row r="501" spans="2:63" ht="19.5" customHeight="1" thickTop="1">
      <c r="B501" s="125">
        <v>161</v>
      </c>
      <c r="C501" s="164"/>
      <c r="D501" s="168"/>
      <c r="E501" s="174"/>
      <c r="F501" s="169"/>
      <c r="G501" s="168"/>
      <c r="H501" s="174"/>
      <c r="I501" s="169"/>
      <c r="J501" s="168"/>
      <c r="K501" s="169"/>
      <c r="L501" s="168"/>
      <c r="M501" s="174"/>
      <c r="N501" s="169"/>
      <c r="O501" s="48" t="s">
        <v>153</v>
      </c>
      <c r="P501" s="113"/>
      <c r="Q501" s="32"/>
      <c r="R501" s="17" t="str">
        <f t="shared" si="647"/>
        <v/>
      </c>
      <c r="S501" s="32"/>
      <c r="T501" s="17" t="str">
        <f t="shared" si="648"/>
        <v/>
      </c>
      <c r="U501" s="102"/>
      <c r="V501" s="305"/>
      <c r="W501" s="305"/>
      <c r="AD501" s="76" t="str">
        <f>IF($P501="","0",VLOOKUP($P501,登録データ!$U$4:$V$19,2,FALSE))</f>
        <v>0</v>
      </c>
      <c r="AE501" s="76" t="str">
        <f t="shared" si="649"/>
        <v>00</v>
      </c>
      <c r="AF501" s="76" t="str">
        <f t="shared" si="650"/>
        <v/>
      </c>
      <c r="AG501" s="76" t="str">
        <f t="shared" si="645"/>
        <v>000000</v>
      </c>
      <c r="AH501" s="76" t="str">
        <f t="shared" si="646"/>
        <v/>
      </c>
      <c r="AI501" s="76" t="str">
        <f t="shared" si="651"/>
        <v/>
      </c>
      <c r="AJ501" s="320" t="str">
        <f>IF($C501="","",IF($C501="@",0,IF(COUNTIF($C$21:$C$620,$C501)=1,0,1)))</f>
        <v/>
      </c>
      <c r="AK501" s="320" t="str">
        <f>IF($L501="","",IF(OR($L501="東京都",$L501="北海道",$L501="大阪府",$L501="京都府",RIGHT($L501,1)="県"),0,1))</f>
        <v/>
      </c>
      <c r="AO501" s="76" t="str">
        <f>IF(AP501="","",RANK(AP501,$AP$21:$AP$600,1))</f>
        <v/>
      </c>
      <c r="AP501" s="76" t="str">
        <f>IF(V501="","",C501)</f>
        <v/>
      </c>
      <c r="AQ501" s="1" t="str">
        <f>IF(AR501="","",RANK(AR501,$AR$21:$AR$600,1))</f>
        <v/>
      </c>
      <c r="AR501" s="76" t="str">
        <f>IF(W501="","",C501)</f>
        <v/>
      </c>
      <c r="BH501" s="76" t="str">
        <f t="shared" ref="BH501" si="692">IF(C501="","",G503)</f>
        <v/>
      </c>
      <c r="BI501" s="76" t="str">
        <f t="shared" ref="BI501" si="693">RIGHT(C501,3)</f>
        <v/>
      </c>
      <c r="BJ501" s="76" t="str">
        <f t="shared" ref="BJ501" si="694">IF(C501="","",RIGHT("00"&amp;BI501,3))</f>
        <v/>
      </c>
      <c r="BK501" s="76" t="str">
        <f t="shared" ref="BK501" si="695">CONCATENATE(BH501,BJ501)</f>
        <v/>
      </c>
    </row>
    <row r="502" spans="2:63" ht="18.75" customHeight="1">
      <c r="B502" s="125"/>
      <c r="C502" s="165"/>
      <c r="D502" s="170"/>
      <c r="E502" s="175"/>
      <c r="F502" s="171"/>
      <c r="G502" s="213"/>
      <c r="H502" s="214"/>
      <c r="I502" s="215"/>
      <c r="J502" s="170"/>
      <c r="K502" s="171"/>
      <c r="L502" s="170"/>
      <c r="M502" s="175"/>
      <c r="N502" s="171"/>
      <c r="O502" s="48" t="s">
        <v>154</v>
      </c>
      <c r="P502" s="27"/>
      <c r="Q502" s="45"/>
      <c r="R502" s="48" t="str">
        <f t="shared" si="647"/>
        <v/>
      </c>
      <c r="S502" s="45"/>
      <c r="T502" s="48" t="str">
        <f t="shared" si="648"/>
        <v/>
      </c>
      <c r="U502" s="73"/>
      <c r="V502" s="306"/>
      <c r="W502" s="306"/>
      <c r="AD502" s="76" t="str">
        <f>IF($P502="","0",VLOOKUP($P502,登録データ!$U$4:$V$19,2,FALSE))</f>
        <v>0</v>
      </c>
      <c r="AE502" s="76" t="str">
        <f t="shared" si="649"/>
        <v>00</v>
      </c>
      <c r="AF502" s="76" t="str">
        <f t="shared" si="650"/>
        <v/>
      </c>
      <c r="AG502" s="76" t="str">
        <f t="shared" si="645"/>
        <v>000000</v>
      </c>
      <c r="AH502" s="76" t="str">
        <f t="shared" si="646"/>
        <v/>
      </c>
      <c r="AI502" s="76" t="str">
        <f t="shared" si="651"/>
        <v/>
      </c>
      <c r="AJ502" s="320"/>
      <c r="AK502" s="320"/>
      <c r="BH502" s="76"/>
      <c r="BI502" s="76"/>
      <c r="BJ502" s="76"/>
      <c r="BK502" s="76"/>
    </row>
    <row r="503" spans="2:63" ht="19.5" customHeight="1" thickBot="1">
      <c r="B503" s="210"/>
      <c r="C503" s="166"/>
      <c r="D503" s="172"/>
      <c r="E503" s="176"/>
      <c r="F503" s="173"/>
      <c r="G503" s="216"/>
      <c r="H503" s="217"/>
      <c r="I503" s="218"/>
      <c r="J503" s="172"/>
      <c r="K503" s="173"/>
      <c r="L503" s="172"/>
      <c r="M503" s="176"/>
      <c r="N503" s="173"/>
      <c r="O503" s="9" t="s">
        <v>188</v>
      </c>
      <c r="P503" s="114"/>
      <c r="Q503" s="30"/>
      <c r="R503" s="9" t="str">
        <f t="shared" si="647"/>
        <v/>
      </c>
      <c r="S503" s="30"/>
      <c r="T503" s="9" t="str">
        <f t="shared" si="648"/>
        <v/>
      </c>
      <c r="U503" s="82"/>
      <c r="V503" s="306"/>
      <c r="W503" s="306"/>
      <c r="AD503" s="76" t="str">
        <f>IF($P503="","0",VLOOKUP($P503,登録データ!$U$4:$V$19,2,FALSE))</f>
        <v>0</v>
      </c>
      <c r="AE503" s="76" t="str">
        <f t="shared" si="649"/>
        <v>00</v>
      </c>
      <c r="AF503" s="76" t="str">
        <f t="shared" si="650"/>
        <v/>
      </c>
      <c r="AG503" s="76" t="str">
        <f t="shared" si="645"/>
        <v>000000</v>
      </c>
      <c r="AH503" s="76" t="str">
        <f t="shared" si="646"/>
        <v/>
      </c>
      <c r="AI503" s="76" t="str">
        <f t="shared" si="651"/>
        <v/>
      </c>
      <c r="AJ503" s="320"/>
      <c r="AK503" s="320"/>
      <c r="BH503" s="76"/>
      <c r="BI503" s="76"/>
      <c r="BJ503" s="76"/>
      <c r="BK503" s="76"/>
    </row>
    <row r="504" spans="2:63" ht="19.5" customHeight="1" thickTop="1">
      <c r="B504" s="125">
        <v>162</v>
      </c>
      <c r="C504" s="164"/>
      <c r="D504" s="168"/>
      <c r="E504" s="174"/>
      <c r="F504" s="169"/>
      <c r="G504" s="168"/>
      <c r="H504" s="174"/>
      <c r="I504" s="169"/>
      <c r="J504" s="168"/>
      <c r="K504" s="169"/>
      <c r="L504" s="168"/>
      <c r="M504" s="174"/>
      <c r="N504" s="169"/>
      <c r="O504" s="48" t="s">
        <v>153</v>
      </c>
      <c r="P504" s="113"/>
      <c r="Q504" s="32"/>
      <c r="R504" s="17" t="str">
        <f t="shared" si="647"/>
        <v/>
      </c>
      <c r="S504" s="32"/>
      <c r="T504" s="17" t="str">
        <f t="shared" si="648"/>
        <v/>
      </c>
      <c r="U504" s="102"/>
      <c r="V504" s="305"/>
      <c r="W504" s="305"/>
      <c r="AD504" s="76" t="str">
        <f>IF($P504="","0",VLOOKUP($P504,登録データ!$U$4:$V$19,2,FALSE))</f>
        <v>0</v>
      </c>
      <c r="AE504" s="76" t="str">
        <f t="shared" si="649"/>
        <v>00</v>
      </c>
      <c r="AF504" s="76" t="str">
        <f t="shared" si="650"/>
        <v/>
      </c>
      <c r="AG504" s="76" t="str">
        <f t="shared" si="645"/>
        <v>000000</v>
      </c>
      <c r="AH504" s="76" t="str">
        <f t="shared" si="646"/>
        <v/>
      </c>
      <c r="AI504" s="76" t="str">
        <f t="shared" si="651"/>
        <v/>
      </c>
      <c r="AJ504" s="320" t="str">
        <f>IF($C504="","",IF($C504="@",0,IF(COUNTIF($C$21:$C$620,$C504)=1,0,1)))</f>
        <v/>
      </c>
      <c r="AK504" s="320" t="str">
        <f>IF($L504="","",IF(OR($L504="東京都",$L504="北海道",$L504="大阪府",$L504="京都府",RIGHT($L504,1)="県"),0,1))</f>
        <v/>
      </c>
      <c r="AO504" s="76" t="str">
        <f>IF(AP504="","",RANK(AP504,$AP$21:$AP$600,1))</f>
        <v/>
      </c>
      <c r="AP504" s="76" t="str">
        <f>IF(V504="","",C504)</f>
        <v/>
      </c>
      <c r="AQ504" s="1" t="str">
        <f>IF(AR504="","",RANK(AR504,$AR$21:$AR$600,1))</f>
        <v/>
      </c>
      <c r="AR504" s="76" t="str">
        <f>IF(W504="","",C504)</f>
        <v/>
      </c>
      <c r="BH504" s="76" t="str">
        <f t="shared" ref="BH504" si="696">IF(C504="","",G506)</f>
        <v/>
      </c>
      <c r="BI504" s="76" t="str">
        <f t="shared" ref="BI504" si="697">RIGHT(C504,3)</f>
        <v/>
      </c>
      <c r="BJ504" s="76" t="str">
        <f t="shared" ref="BJ504" si="698">IF(C504="","",RIGHT("00"&amp;BI504,3))</f>
        <v/>
      </c>
      <c r="BK504" s="76" t="str">
        <f t="shared" ref="BK504" si="699">CONCATENATE(BH504,BJ504)</f>
        <v/>
      </c>
    </row>
    <row r="505" spans="2:63" ht="18.75" customHeight="1">
      <c r="B505" s="125"/>
      <c r="C505" s="165"/>
      <c r="D505" s="170"/>
      <c r="E505" s="175"/>
      <c r="F505" s="171"/>
      <c r="G505" s="213"/>
      <c r="H505" s="214"/>
      <c r="I505" s="215"/>
      <c r="J505" s="170"/>
      <c r="K505" s="171"/>
      <c r="L505" s="170"/>
      <c r="M505" s="175"/>
      <c r="N505" s="171"/>
      <c r="O505" s="48" t="s">
        <v>154</v>
      </c>
      <c r="P505" s="27"/>
      <c r="Q505" s="45"/>
      <c r="R505" s="48" t="str">
        <f t="shared" si="647"/>
        <v/>
      </c>
      <c r="S505" s="45"/>
      <c r="T505" s="48" t="str">
        <f t="shared" si="648"/>
        <v/>
      </c>
      <c r="U505" s="73"/>
      <c r="V505" s="306"/>
      <c r="W505" s="306"/>
      <c r="AD505" s="76" t="str">
        <f>IF($P505="","0",VLOOKUP($P505,登録データ!$U$4:$V$19,2,FALSE))</f>
        <v>0</v>
      </c>
      <c r="AE505" s="76" t="str">
        <f t="shared" si="649"/>
        <v>00</v>
      </c>
      <c r="AF505" s="76" t="str">
        <f t="shared" si="650"/>
        <v/>
      </c>
      <c r="AG505" s="76" t="str">
        <f t="shared" si="645"/>
        <v>000000</v>
      </c>
      <c r="AH505" s="76" t="str">
        <f t="shared" si="646"/>
        <v/>
      </c>
      <c r="AI505" s="76" t="str">
        <f t="shared" si="651"/>
        <v/>
      </c>
      <c r="AJ505" s="320"/>
      <c r="AK505" s="320"/>
      <c r="BH505" s="76"/>
      <c r="BI505" s="76"/>
      <c r="BJ505" s="76"/>
      <c r="BK505" s="76"/>
    </row>
    <row r="506" spans="2:63" ht="19.5" customHeight="1" thickBot="1">
      <c r="B506" s="210"/>
      <c r="C506" s="166"/>
      <c r="D506" s="172"/>
      <c r="E506" s="176"/>
      <c r="F506" s="173"/>
      <c r="G506" s="216"/>
      <c r="H506" s="217"/>
      <c r="I506" s="218"/>
      <c r="J506" s="172"/>
      <c r="K506" s="173"/>
      <c r="L506" s="172"/>
      <c r="M506" s="176"/>
      <c r="N506" s="173"/>
      <c r="O506" s="9" t="s">
        <v>188</v>
      </c>
      <c r="P506" s="114"/>
      <c r="Q506" s="30"/>
      <c r="R506" s="9" t="str">
        <f t="shared" si="647"/>
        <v/>
      </c>
      <c r="S506" s="30"/>
      <c r="T506" s="9" t="str">
        <f t="shared" si="648"/>
        <v/>
      </c>
      <c r="U506" s="82"/>
      <c r="V506" s="306"/>
      <c r="W506" s="306"/>
      <c r="AD506" s="76" t="str">
        <f>IF($P506="","0",VLOOKUP($P506,登録データ!$U$4:$V$19,2,FALSE))</f>
        <v>0</v>
      </c>
      <c r="AE506" s="76" t="str">
        <f t="shared" si="649"/>
        <v>00</v>
      </c>
      <c r="AF506" s="76" t="str">
        <f t="shared" si="650"/>
        <v/>
      </c>
      <c r="AG506" s="76" t="str">
        <f t="shared" si="645"/>
        <v>000000</v>
      </c>
      <c r="AH506" s="76" t="str">
        <f t="shared" si="646"/>
        <v/>
      </c>
      <c r="AI506" s="76" t="str">
        <f t="shared" si="651"/>
        <v/>
      </c>
      <c r="AJ506" s="320"/>
      <c r="AK506" s="320"/>
      <c r="BH506" s="76"/>
      <c r="BI506" s="76"/>
      <c r="BJ506" s="76"/>
      <c r="BK506" s="76"/>
    </row>
    <row r="507" spans="2:63" ht="19.5" customHeight="1" thickTop="1">
      <c r="B507" s="125">
        <v>163</v>
      </c>
      <c r="C507" s="164"/>
      <c r="D507" s="168"/>
      <c r="E507" s="174"/>
      <c r="F507" s="169"/>
      <c r="G507" s="168"/>
      <c r="H507" s="174"/>
      <c r="I507" s="169"/>
      <c r="J507" s="168"/>
      <c r="K507" s="169"/>
      <c r="L507" s="168"/>
      <c r="M507" s="174"/>
      <c r="N507" s="169"/>
      <c r="O507" s="48" t="s">
        <v>153</v>
      </c>
      <c r="P507" s="113"/>
      <c r="Q507" s="32"/>
      <c r="R507" s="17" t="str">
        <f t="shared" si="647"/>
        <v/>
      </c>
      <c r="S507" s="32"/>
      <c r="T507" s="17" t="str">
        <f t="shared" si="648"/>
        <v/>
      </c>
      <c r="U507" s="102"/>
      <c r="V507" s="305"/>
      <c r="W507" s="305"/>
      <c r="AD507" s="76" t="str">
        <f>IF($P507="","0",VLOOKUP($P507,登録データ!$U$4:$V$19,2,FALSE))</f>
        <v>0</v>
      </c>
      <c r="AE507" s="76" t="str">
        <f t="shared" si="649"/>
        <v>00</v>
      </c>
      <c r="AF507" s="76" t="str">
        <f t="shared" si="650"/>
        <v/>
      </c>
      <c r="AG507" s="76" t="str">
        <f t="shared" si="645"/>
        <v>000000</v>
      </c>
      <c r="AH507" s="76" t="str">
        <f t="shared" si="646"/>
        <v/>
      </c>
      <c r="AI507" s="76" t="str">
        <f t="shared" si="651"/>
        <v/>
      </c>
      <c r="AJ507" s="320" t="str">
        <f>IF($C507="","",IF($C507="@",0,IF(COUNTIF($C$21:$C$620,$C507)=1,0,1)))</f>
        <v/>
      </c>
      <c r="AK507" s="320" t="str">
        <f>IF($L507="","",IF(OR($L507="東京都",$L507="北海道",$L507="大阪府",$L507="京都府",RIGHT($L507,1)="県"),0,1))</f>
        <v/>
      </c>
      <c r="AO507" s="76" t="str">
        <f>IF(AP507="","",RANK(AP507,$AP$21:$AP$600,1))</f>
        <v/>
      </c>
      <c r="AP507" s="76" t="str">
        <f>IF(V507="","",C507)</f>
        <v/>
      </c>
      <c r="AQ507" s="1" t="str">
        <f>IF(AR507="","",RANK(AR507,$AR$21:$AR$600,1))</f>
        <v/>
      </c>
      <c r="AR507" s="76" t="str">
        <f>IF(W507="","",C507)</f>
        <v/>
      </c>
      <c r="BH507" s="76" t="str">
        <f t="shared" ref="BH507" si="700">IF(C507="","",G509)</f>
        <v/>
      </c>
      <c r="BI507" s="76" t="str">
        <f t="shared" ref="BI507" si="701">RIGHT(C507,3)</f>
        <v/>
      </c>
      <c r="BJ507" s="76" t="str">
        <f t="shared" ref="BJ507" si="702">IF(C507="","",RIGHT("00"&amp;BI507,3))</f>
        <v/>
      </c>
      <c r="BK507" s="76" t="str">
        <f t="shared" ref="BK507" si="703">CONCATENATE(BH507,BJ507)</f>
        <v/>
      </c>
    </row>
    <row r="508" spans="2:63" ht="18.75" customHeight="1">
      <c r="B508" s="125"/>
      <c r="C508" s="165"/>
      <c r="D508" s="170"/>
      <c r="E508" s="175"/>
      <c r="F508" s="171"/>
      <c r="G508" s="213"/>
      <c r="H508" s="214"/>
      <c r="I508" s="215"/>
      <c r="J508" s="170"/>
      <c r="K508" s="171"/>
      <c r="L508" s="170"/>
      <c r="M508" s="175"/>
      <c r="N508" s="171"/>
      <c r="O508" s="48" t="s">
        <v>154</v>
      </c>
      <c r="P508" s="27"/>
      <c r="Q508" s="45"/>
      <c r="R508" s="48" t="str">
        <f t="shared" si="647"/>
        <v/>
      </c>
      <c r="S508" s="45"/>
      <c r="T508" s="48" t="str">
        <f t="shared" si="648"/>
        <v/>
      </c>
      <c r="U508" s="73"/>
      <c r="V508" s="306"/>
      <c r="W508" s="306"/>
      <c r="AD508" s="76" t="str">
        <f>IF($P508="","0",VLOOKUP($P508,登録データ!$U$4:$V$19,2,FALSE))</f>
        <v>0</v>
      </c>
      <c r="AE508" s="76" t="str">
        <f t="shared" si="649"/>
        <v>00</v>
      </c>
      <c r="AF508" s="76" t="str">
        <f t="shared" si="650"/>
        <v/>
      </c>
      <c r="AG508" s="76" t="str">
        <f t="shared" si="645"/>
        <v>000000</v>
      </c>
      <c r="AH508" s="76" t="str">
        <f t="shared" si="646"/>
        <v/>
      </c>
      <c r="AI508" s="76" t="str">
        <f t="shared" si="651"/>
        <v/>
      </c>
      <c r="AJ508" s="320"/>
      <c r="AK508" s="320"/>
      <c r="BH508" s="76"/>
      <c r="BI508" s="76"/>
      <c r="BJ508" s="76"/>
      <c r="BK508" s="76"/>
    </row>
    <row r="509" spans="2:63" ht="19.5" customHeight="1" thickBot="1">
      <c r="B509" s="210"/>
      <c r="C509" s="166"/>
      <c r="D509" s="172"/>
      <c r="E509" s="176"/>
      <c r="F509" s="173"/>
      <c r="G509" s="216"/>
      <c r="H509" s="217"/>
      <c r="I509" s="218"/>
      <c r="J509" s="172"/>
      <c r="K509" s="173"/>
      <c r="L509" s="172"/>
      <c r="M509" s="176"/>
      <c r="N509" s="173"/>
      <c r="O509" s="9" t="s">
        <v>188</v>
      </c>
      <c r="P509" s="114"/>
      <c r="Q509" s="30"/>
      <c r="R509" s="9" t="str">
        <f t="shared" si="647"/>
        <v/>
      </c>
      <c r="S509" s="30"/>
      <c r="T509" s="9" t="str">
        <f t="shared" si="648"/>
        <v/>
      </c>
      <c r="U509" s="82"/>
      <c r="V509" s="306"/>
      <c r="W509" s="306"/>
      <c r="AD509" s="76" t="str">
        <f>IF($P509="","0",VLOOKUP($P509,登録データ!$U$4:$V$19,2,FALSE))</f>
        <v>0</v>
      </c>
      <c r="AE509" s="76" t="str">
        <f t="shared" si="649"/>
        <v>00</v>
      </c>
      <c r="AF509" s="76" t="str">
        <f t="shared" si="650"/>
        <v/>
      </c>
      <c r="AG509" s="76" t="str">
        <f t="shared" si="645"/>
        <v>000000</v>
      </c>
      <c r="AH509" s="76" t="str">
        <f t="shared" si="646"/>
        <v/>
      </c>
      <c r="AI509" s="76" t="str">
        <f t="shared" si="651"/>
        <v/>
      </c>
      <c r="AJ509" s="320"/>
      <c r="AK509" s="320"/>
      <c r="BH509" s="76"/>
      <c r="BI509" s="76"/>
      <c r="BJ509" s="76"/>
      <c r="BK509" s="76"/>
    </row>
    <row r="510" spans="2:63" ht="19.5" customHeight="1" thickTop="1">
      <c r="B510" s="125">
        <v>164</v>
      </c>
      <c r="C510" s="164"/>
      <c r="D510" s="168"/>
      <c r="E510" s="174"/>
      <c r="F510" s="169"/>
      <c r="G510" s="168"/>
      <c r="H510" s="174"/>
      <c r="I510" s="169"/>
      <c r="J510" s="168"/>
      <c r="K510" s="169"/>
      <c r="L510" s="168"/>
      <c r="M510" s="174"/>
      <c r="N510" s="169"/>
      <c r="O510" s="48" t="s">
        <v>153</v>
      </c>
      <c r="P510" s="113"/>
      <c r="Q510" s="32"/>
      <c r="R510" s="17" t="str">
        <f t="shared" si="647"/>
        <v/>
      </c>
      <c r="S510" s="32"/>
      <c r="T510" s="17" t="str">
        <f t="shared" si="648"/>
        <v/>
      </c>
      <c r="U510" s="102"/>
      <c r="V510" s="305"/>
      <c r="W510" s="305"/>
      <c r="AD510" s="76" t="str">
        <f>IF($P510="","0",VLOOKUP($P510,登録データ!$U$4:$V$19,2,FALSE))</f>
        <v>0</v>
      </c>
      <c r="AE510" s="76" t="str">
        <f t="shared" si="649"/>
        <v>00</v>
      </c>
      <c r="AF510" s="76" t="str">
        <f t="shared" si="650"/>
        <v/>
      </c>
      <c r="AG510" s="76" t="str">
        <f t="shared" si="645"/>
        <v>000000</v>
      </c>
      <c r="AH510" s="76" t="str">
        <f t="shared" si="646"/>
        <v/>
      </c>
      <c r="AI510" s="76" t="str">
        <f t="shared" si="651"/>
        <v/>
      </c>
      <c r="AJ510" s="320" t="str">
        <f>IF($C510="","",IF($C510="@",0,IF(COUNTIF($C$21:$C$620,$C510)=1,0,1)))</f>
        <v/>
      </c>
      <c r="AK510" s="320" t="str">
        <f>IF($L510="","",IF(OR($L510="東京都",$L510="北海道",$L510="大阪府",$L510="京都府",RIGHT($L510,1)="県"),0,1))</f>
        <v/>
      </c>
      <c r="AO510" s="76" t="str">
        <f>IF(AP510="","",RANK(AP510,$AP$21:$AP$600,1))</f>
        <v/>
      </c>
      <c r="AP510" s="76" t="str">
        <f>IF(V510="","",C510)</f>
        <v/>
      </c>
      <c r="AQ510" s="1" t="str">
        <f>IF(AR510="","",RANK(AR510,$AR$21:$AR$600,1))</f>
        <v/>
      </c>
      <c r="AR510" s="76" t="str">
        <f>IF(W510="","",C510)</f>
        <v/>
      </c>
      <c r="BH510" s="76" t="str">
        <f t="shared" ref="BH510" si="704">IF(C510="","",G512)</f>
        <v/>
      </c>
      <c r="BI510" s="76" t="str">
        <f t="shared" ref="BI510" si="705">RIGHT(C510,3)</f>
        <v/>
      </c>
      <c r="BJ510" s="76" t="str">
        <f t="shared" ref="BJ510" si="706">IF(C510="","",RIGHT("00"&amp;BI510,3))</f>
        <v/>
      </c>
      <c r="BK510" s="76" t="str">
        <f t="shared" ref="BK510" si="707">CONCATENATE(BH510,BJ510)</f>
        <v/>
      </c>
    </row>
    <row r="511" spans="2:63" ht="18.75" customHeight="1">
      <c r="B511" s="125"/>
      <c r="C511" s="165"/>
      <c r="D511" s="170"/>
      <c r="E511" s="175"/>
      <c r="F511" s="171"/>
      <c r="G511" s="213"/>
      <c r="H511" s="214"/>
      <c r="I511" s="215"/>
      <c r="J511" s="170"/>
      <c r="K511" s="171"/>
      <c r="L511" s="170"/>
      <c r="M511" s="175"/>
      <c r="N511" s="171"/>
      <c r="O511" s="48" t="s">
        <v>154</v>
      </c>
      <c r="P511" s="27"/>
      <c r="Q511" s="45"/>
      <c r="R511" s="48" t="str">
        <f t="shared" si="647"/>
        <v/>
      </c>
      <c r="S511" s="45"/>
      <c r="T511" s="48" t="str">
        <f t="shared" si="648"/>
        <v/>
      </c>
      <c r="U511" s="73"/>
      <c r="V511" s="306"/>
      <c r="W511" s="306"/>
      <c r="AD511" s="76" t="str">
        <f>IF($P511="","0",VLOOKUP($P511,登録データ!$U$4:$V$19,2,FALSE))</f>
        <v>0</v>
      </c>
      <c r="AE511" s="76" t="str">
        <f t="shared" si="649"/>
        <v>00</v>
      </c>
      <c r="AF511" s="76" t="str">
        <f t="shared" si="650"/>
        <v/>
      </c>
      <c r="AG511" s="76" t="str">
        <f t="shared" si="645"/>
        <v>000000</v>
      </c>
      <c r="AH511" s="76" t="str">
        <f t="shared" si="646"/>
        <v/>
      </c>
      <c r="AI511" s="76" t="str">
        <f t="shared" si="651"/>
        <v/>
      </c>
      <c r="AJ511" s="320"/>
      <c r="AK511" s="320"/>
      <c r="BH511" s="76"/>
      <c r="BI511" s="76"/>
      <c r="BJ511" s="76"/>
      <c r="BK511" s="76"/>
    </row>
    <row r="512" spans="2:63" ht="19.5" customHeight="1" thickBot="1">
      <c r="B512" s="210"/>
      <c r="C512" s="166"/>
      <c r="D512" s="172"/>
      <c r="E512" s="176"/>
      <c r="F512" s="173"/>
      <c r="G512" s="216"/>
      <c r="H512" s="217"/>
      <c r="I512" s="218"/>
      <c r="J512" s="172"/>
      <c r="K512" s="173"/>
      <c r="L512" s="172"/>
      <c r="M512" s="176"/>
      <c r="N512" s="173"/>
      <c r="O512" s="9" t="s">
        <v>188</v>
      </c>
      <c r="P512" s="114"/>
      <c r="Q512" s="30"/>
      <c r="R512" s="9" t="str">
        <f t="shared" si="647"/>
        <v/>
      </c>
      <c r="S512" s="30"/>
      <c r="T512" s="9" t="str">
        <f t="shared" si="648"/>
        <v/>
      </c>
      <c r="U512" s="82"/>
      <c r="V512" s="306"/>
      <c r="W512" s="306"/>
      <c r="AD512" s="76" t="str">
        <f>IF($P512="","0",VLOOKUP($P512,登録データ!$U$4:$V$19,2,FALSE))</f>
        <v>0</v>
      </c>
      <c r="AE512" s="76" t="str">
        <f t="shared" si="649"/>
        <v>00</v>
      </c>
      <c r="AF512" s="76" t="str">
        <f t="shared" si="650"/>
        <v/>
      </c>
      <c r="AG512" s="76" t="str">
        <f t="shared" si="645"/>
        <v>000000</v>
      </c>
      <c r="AH512" s="76" t="str">
        <f t="shared" si="646"/>
        <v/>
      </c>
      <c r="AI512" s="76" t="str">
        <f t="shared" si="651"/>
        <v/>
      </c>
      <c r="AJ512" s="320"/>
      <c r="AK512" s="320"/>
      <c r="BH512" s="76"/>
      <c r="BI512" s="76"/>
      <c r="BJ512" s="76"/>
      <c r="BK512" s="76"/>
    </row>
    <row r="513" spans="2:63" ht="19.5" customHeight="1" thickTop="1">
      <c r="B513" s="125">
        <v>165</v>
      </c>
      <c r="C513" s="164"/>
      <c r="D513" s="168"/>
      <c r="E513" s="174"/>
      <c r="F513" s="169"/>
      <c r="G513" s="168"/>
      <c r="H513" s="174"/>
      <c r="I513" s="169"/>
      <c r="J513" s="168"/>
      <c r="K513" s="169"/>
      <c r="L513" s="168"/>
      <c r="M513" s="174"/>
      <c r="N513" s="169"/>
      <c r="O513" s="48" t="s">
        <v>153</v>
      </c>
      <c r="P513" s="113"/>
      <c r="Q513" s="32"/>
      <c r="R513" s="17" t="str">
        <f t="shared" si="647"/>
        <v/>
      </c>
      <c r="S513" s="32"/>
      <c r="T513" s="17" t="str">
        <f t="shared" si="648"/>
        <v/>
      </c>
      <c r="U513" s="102"/>
      <c r="V513" s="305"/>
      <c r="W513" s="305"/>
      <c r="AD513" s="76" t="str">
        <f>IF($P513="","0",VLOOKUP($P513,登録データ!$U$4:$V$19,2,FALSE))</f>
        <v>0</v>
      </c>
      <c r="AE513" s="76" t="str">
        <f t="shared" si="649"/>
        <v>00</v>
      </c>
      <c r="AF513" s="76" t="str">
        <f t="shared" si="650"/>
        <v/>
      </c>
      <c r="AG513" s="76" t="str">
        <f t="shared" si="645"/>
        <v>000000</v>
      </c>
      <c r="AH513" s="76" t="str">
        <f t="shared" si="646"/>
        <v/>
      </c>
      <c r="AI513" s="76" t="str">
        <f t="shared" si="651"/>
        <v/>
      </c>
      <c r="AJ513" s="320" t="str">
        <f>IF($C513="","",IF($C513="@",0,IF(COUNTIF($C$21:$C$620,$C513)=1,0,1)))</f>
        <v/>
      </c>
      <c r="AK513" s="320" t="str">
        <f>IF($L513="","",IF(OR($L513="東京都",$L513="北海道",$L513="大阪府",$L513="京都府",RIGHT($L513,1)="県"),0,1))</f>
        <v/>
      </c>
      <c r="AO513" s="76" t="str">
        <f>IF(AP513="","",RANK(AP513,$AP$21:$AP$600,1))</f>
        <v/>
      </c>
      <c r="AP513" s="76" t="str">
        <f>IF(V513="","",C513)</f>
        <v/>
      </c>
      <c r="AQ513" s="1" t="str">
        <f>IF(AR513="","",RANK(AR513,$AR$21:$AR$600,1))</f>
        <v/>
      </c>
      <c r="AR513" s="76" t="str">
        <f>IF(W513="","",C513)</f>
        <v/>
      </c>
      <c r="BH513" s="76" t="str">
        <f t="shared" ref="BH513" si="708">IF(C513="","",G515)</f>
        <v/>
      </c>
      <c r="BI513" s="76" t="str">
        <f t="shared" ref="BI513" si="709">RIGHT(C513,3)</f>
        <v/>
      </c>
      <c r="BJ513" s="76" t="str">
        <f t="shared" ref="BJ513" si="710">IF(C513="","",RIGHT("00"&amp;BI513,3))</f>
        <v/>
      </c>
      <c r="BK513" s="76" t="str">
        <f t="shared" ref="BK513" si="711">CONCATENATE(BH513,BJ513)</f>
        <v/>
      </c>
    </row>
    <row r="514" spans="2:63" ht="18.75" customHeight="1">
      <c r="B514" s="125"/>
      <c r="C514" s="165"/>
      <c r="D514" s="170"/>
      <c r="E514" s="175"/>
      <c r="F514" s="171"/>
      <c r="G514" s="213"/>
      <c r="H514" s="214"/>
      <c r="I514" s="215"/>
      <c r="J514" s="170"/>
      <c r="K514" s="171"/>
      <c r="L514" s="170"/>
      <c r="M514" s="175"/>
      <c r="N514" s="171"/>
      <c r="O514" s="48" t="s">
        <v>154</v>
      </c>
      <c r="P514" s="27"/>
      <c r="Q514" s="45"/>
      <c r="R514" s="48" t="str">
        <f t="shared" si="647"/>
        <v/>
      </c>
      <c r="S514" s="45"/>
      <c r="T514" s="48" t="str">
        <f t="shared" si="648"/>
        <v/>
      </c>
      <c r="U514" s="73"/>
      <c r="V514" s="306"/>
      <c r="W514" s="306"/>
      <c r="AD514" s="76" t="str">
        <f>IF($P514="","0",VLOOKUP($P514,登録データ!$U$4:$V$19,2,FALSE))</f>
        <v>0</v>
      </c>
      <c r="AE514" s="76" t="str">
        <f t="shared" si="649"/>
        <v>00</v>
      </c>
      <c r="AF514" s="76" t="str">
        <f t="shared" si="650"/>
        <v/>
      </c>
      <c r="AG514" s="76" t="str">
        <f t="shared" si="645"/>
        <v>000000</v>
      </c>
      <c r="AH514" s="76" t="str">
        <f t="shared" si="646"/>
        <v/>
      </c>
      <c r="AI514" s="76" t="str">
        <f t="shared" si="651"/>
        <v/>
      </c>
      <c r="AJ514" s="320"/>
      <c r="AK514" s="320"/>
      <c r="BH514" s="76"/>
      <c r="BI514" s="76"/>
      <c r="BJ514" s="76"/>
      <c r="BK514" s="76"/>
    </row>
    <row r="515" spans="2:63" ht="19.5" customHeight="1" thickBot="1">
      <c r="B515" s="210"/>
      <c r="C515" s="166"/>
      <c r="D515" s="172"/>
      <c r="E515" s="176"/>
      <c r="F515" s="173"/>
      <c r="G515" s="216"/>
      <c r="H515" s="217"/>
      <c r="I515" s="218"/>
      <c r="J515" s="172"/>
      <c r="K515" s="173"/>
      <c r="L515" s="172"/>
      <c r="M515" s="176"/>
      <c r="N515" s="173"/>
      <c r="O515" s="9" t="s">
        <v>188</v>
      </c>
      <c r="P515" s="114"/>
      <c r="Q515" s="30"/>
      <c r="R515" s="9" t="str">
        <f t="shared" si="647"/>
        <v/>
      </c>
      <c r="S515" s="30"/>
      <c r="T515" s="9" t="str">
        <f t="shared" si="648"/>
        <v/>
      </c>
      <c r="U515" s="82"/>
      <c r="V515" s="306"/>
      <c r="W515" s="306"/>
      <c r="AD515" s="76" t="str">
        <f>IF($P515="","0",VLOOKUP($P515,登録データ!$U$4:$V$19,2,FALSE))</f>
        <v>0</v>
      </c>
      <c r="AE515" s="76" t="str">
        <f t="shared" si="649"/>
        <v>00</v>
      </c>
      <c r="AF515" s="76" t="str">
        <f t="shared" si="650"/>
        <v/>
      </c>
      <c r="AG515" s="76" t="str">
        <f t="shared" si="645"/>
        <v>000000</v>
      </c>
      <c r="AH515" s="76" t="str">
        <f t="shared" si="646"/>
        <v/>
      </c>
      <c r="AI515" s="76" t="str">
        <f t="shared" si="651"/>
        <v/>
      </c>
      <c r="AJ515" s="320"/>
      <c r="AK515" s="320"/>
      <c r="BH515" s="76"/>
      <c r="BI515" s="76"/>
      <c r="BJ515" s="76"/>
      <c r="BK515" s="76"/>
    </row>
    <row r="516" spans="2:63" ht="19.5" customHeight="1" thickTop="1">
      <c r="B516" s="125">
        <v>166</v>
      </c>
      <c r="C516" s="164"/>
      <c r="D516" s="168"/>
      <c r="E516" s="174"/>
      <c r="F516" s="169"/>
      <c r="G516" s="168"/>
      <c r="H516" s="174"/>
      <c r="I516" s="169"/>
      <c r="J516" s="168"/>
      <c r="K516" s="169"/>
      <c r="L516" s="168"/>
      <c r="M516" s="174"/>
      <c r="N516" s="169"/>
      <c r="O516" s="48" t="s">
        <v>153</v>
      </c>
      <c r="P516" s="113"/>
      <c r="Q516" s="32"/>
      <c r="R516" s="17" t="str">
        <f t="shared" si="647"/>
        <v/>
      </c>
      <c r="S516" s="32"/>
      <c r="T516" s="17" t="str">
        <f t="shared" si="648"/>
        <v/>
      </c>
      <c r="U516" s="102"/>
      <c r="V516" s="305"/>
      <c r="W516" s="305"/>
      <c r="AD516" s="76" t="str">
        <f>IF($P516="","0",VLOOKUP($P516,登録データ!$U$4:$V$19,2,FALSE))</f>
        <v>0</v>
      </c>
      <c r="AE516" s="76" t="str">
        <f t="shared" si="649"/>
        <v>00</v>
      </c>
      <c r="AF516" s="76" t="str">
        <f t="shared" si="650"/>
        <v/>
      </c>
      <c r="AG516" s="76" t="str">
        <f t="shared" si="645"/>
        <v>000000</v>
      </c>
      <c r="AH516" s="76" t="str">
        <f t="shared" si="646"/>
        <v/>
      </c>
      <c r="AI516" s="76" t="str">
        <f t="shared" si="651"/>
        <v/>
      </c>
      <c r="AJ516" s="320" t="str">
        <f>IF($C516="","",IF($C516="@",0,IF(COUNTIF($C$21:$C$620,$C516)=1,0,1)))</f>
        <v/>
      </c>
      <c r="AK516" s="320" t="str">
        <f>IF($L516="","",IF(OR($L516="東京都",$L516="北海道",$L516="大阪府",$L516="京都府",RIGHT($L516,1)="県"),0,1))</f>
        <v/>
      </c>
      <c r="AO516" s="76" t="str">
        <f>IF(AP516="","",RANK(AP516,$AP$21:$AP$600,1))</f>
        <v/>
      </c>
      <c r="AP516" s="76" t="str">
        <f>IF(V516="","",C516)</f>
        <v/>
      </c>
      <c r="AQ516" s="1" t="str">
        <f>IF(AR516="","",RANK(AR516,$AR$21:$AR$600,1))</f>
        <v/>
      </c>
      <c r="AR516" s="76" t="str">
        <f>IF(W516="","",C516)</f>
        <v/>
      </c>
      <c r="BH516" s="76" t="str">
        <f t="shared" ref="BH516" si="712">IF(C516="","",G518)</f>
        <v/>
      </c>
      <c r="BI516" s="76" t="str">
        <f t="shared" ref="BI516" si="713">RIGHT(C516,3)</f>
        <v/>
      </c>
      <c r="BJ516" s="76" t="str">
        <f t="shared" ref="BJ516" si="714">IF(C516="","",RIGHT("00"&amp;BI516,3))</f>
        <v/>
      </c>
      <c r="BK516" s="76" t="str">
        <f t="shared" ref="BK516" si="715">CONCATENATE(BH516,BJ516)</f>
        <v/>
      </c>
    </row>
    <row r="517" spans="2:63" ht="18.75" customHeight="1">
      <c r="B517" s="125"/>
      <c r="C517" s="165"/>
      <c r="D517" s="170"/>
      <c r="E517" s="175"/>
      <c r="F517" s="171"/>
      <c r="G517" s="213"/>
      <c r="H517" s="214"/>
      <c r="I517" s="215"/>
      <c r="J517" s="170"/>
      <c r="K517" s="171"/>
      <c r="L517" s="170"/>
      <c r="M517" s="175"/>
      <c r="N517" s="171"/>
      <c r="O517" s="48" t="s">
        <v>154</v>
      </c>
      <c r="P517" s="27"/>
      <c r="Q517" s="45"/>
      <c r="R517" s="48" t="str">
        <f t="shared" si="647"/>
        <v/>
      </c>
      <c r="S517" s="45"/>
      <c r="T517" s="48" t="str">
        <f t="shared" si="648"/>
        <v/>
      </c>
      <c r="U517" s="73"/>
      <c r="V517" s="306"/>
      <c r="W517" s="306"/>
      <c r="AD517" s="76" t="str">
        <f>IF($P517="","0",VLOOKUP($P517,登録データ!$U$4:$V$19,2,FALSE))</f>
        <v>0</v>
      </c>
      <c r="AE517" s="76" t="str">
        <f t="shared" si="649"/>
        <v>00</v>
      </c>
      <c r="AF517" s="76" t="str">
        <f t="shared" si="650"/>
        <v/>
      </c>
      <c r="AG517" s="76" t="str">
        <f t="shared" si="645"/>
        <v>000000</v>
      </c>
      <c r="AH517" s="76" t="str">
        <f t="shared" si="646"/>
        <v/>
      </c>
      <c r="AI517" s="76" t="str">
        <f t="shared" si="651"/>
        <v/>
      </c>
      <c r="AJ517" s="320"/>
      <c r="AK517" s="320"/>
      <c r="BH517" s="76"/>
      <c r="BI517" s="76"/>
      <c r="BJ517" s="76"/>
      <c r="BK517" s="76"/>
    </row>
    <row r="518" spans="2:63" ht="19.5" customHeight="1" thickBot="1">
      <c r="B518" s="210"/>
      <c r="C518" s="166"/>
      <c r="D518" s="172"/>
      <c r="E518" s="176"/>
      <c r="F518" s="173"/>
      <c r="G518" s="216"/>
      <c r="H518" s="217"/>
      <c r="I518" s="218"/>
      <c r="J518" s="172"/>
      <c r="K518" s="173"/>
      <c r="L518" s="172"/>
      <c r="M518" s="176"/>
      <c r="N518" s="173"/>
      <c r="O518" s="9" t="s">
        <v>188</v>
      </c>
      <c r="P518" s="114"/>
      <c r="Q518" s="30"/>
      <c r="R518" s="9" t="str">
        <f t="shared" si="647"/>
        <v/>
      </c>
      <c r="S518" s="30"/>
      <c r="T518" s="9" t="str">
        <f t="shared" si="648"/>
        <v/>
      </c>
      <c r="U518" s="82"/>
      <c r="V518" s="306"/>
      <c r="W518" s="306"/>
      <c r="AD518" s="76" t="str">
        <f>IF($P518="","0",VLOOKUP($P518,登録データ!$U$4:$V$19,2,FALSE))</f>
        <v>0</v>
      </c>
      <c r="AE518" s="76" t="str">
        <f t="shared" si="649"/>
        <v>00</v>
      </c>
      <c r="AF518" s="76" t="str">
        <f t="shared" si="650"/>
        <v/>
      </c>
      <c r="AG518" s="76" t="str">
        <f t="shared" si="645"/>
        <v>000000</v>
      </c>
      <c r="AH518" s="76" t="str">
        <f t="shared" si="646"/>
        <v/>
      </c>
      <c r="AI518" s="76" t="str">
        <f t="shared" si="651"/>
        <v/>
      </c>
      <c r="AJ518" s="320"/>
      <c r="AK518" s="320"/>
      <c r="BH518" s="76"/>
      <c r="BI518" s="76"/>
      <c r="BJ518" s="76"/>
      <c r="BK518" s="76"/>
    </row>
    <row r="519" spans="2:63" ht="19.5" customHeight="1" thickTop="1">
      <c r="B519" s="125">
        <v>167</v>
      </c>
      <c r="C519" s="164"/>
      <c r="D519" s="168"/>
      <c r="E519" s="174"/>
      <c r="F519" s="169"/>
      <c r="G519" s="168"/>
      <c r="H519" s="174"/>
      <c r="I519" s="169"/>
      <c r="J519" s="168"/>
      <c r="K519" s="169"/>
      <c r="L519" s="168"/>
      <c r="M519" s="174"/>
      <c r="N519" s="169"/>
      <c r="O519" s="48" t="s">
        <v>153</v>
      </c>
      <c r="P519" s="113"/>
      <c r="Q519" s="32"/>
      <c r="R519" s="17" t="str">
        <f t="shared" si="647"/>
        <v/>
      </c>
      <c r="S519" s="32"/>
      <c r="T519" s="17" t="str">
        <f t="shared" si="648"/>
        <v/>
      </c>
      <c r="U519" s="102"/>
      <c r="V519" s="305"/>
      <c r="W519" s="305"/>
      <c r="AD519" s="76" t="str">
        <f>IF($P519="","0",VLOOKUP($P519,登録データ!$U$4:$V$19,2,FALSE))</f>
        <v>0</v>
      </c>
      <c r="AE519" s="76" t="str">
        <f t="shared" si="649"/>
        <v>00</v>
      </c>
      <c r="AF519" s="76" t="str">
        <f t="shared" si="650"/>
        <v/>
      </c>
      <c r="AG519" s="76" t="str">
        <f t="shared" si="645"/>
        <v>000000</v>
      </c>
      <c r="AH519" s="76" t="str">
        <f t="shared" si="646"/>
        <v/>
      </c>
      <c r="AI519" s="76" t="str">
        <f t="shared" si="651"/>
        <v/>
      </c>
      <c r="AJ519" s="320" t="str">
        <f>IF($C519="","",IF($C519="@",0,IF(COUNTIF($C$21:$C$620,$C519)=1,0,1)))</f>
        <v/>
      </c>
      <c r="AK519" s="320" t="str">
        <f>IF($L519="","",IF(OR($L519="東京都",$L519="北海道",$L519="大阪府",$L519="京都府",RIGHT($L519,1)="県"),0,1))</f>
        <v/>
      </c>
      <c r="AO519" s="76" t="str">
        <f>IF(AP519="","",RANK(AP519,$AP$21:$AP$600,1))</f>
        <v/>
      </c>
      <c r="AP519" s="76" t="str">
        <f>IF(V519="","",C519)</f>
        <v/>
      </c>
      <c r="AQ519" s="1" t="str">
        <f>IF(AR519="","",RANK(AR519,$AR$21:$AR$600,1))</f>
        <v/>
      </c>
      <c r="AR519" s="76" t="str">
        <f>IF(W519="","",C519)</f>
        <v/>
      </c>
      <c r="BH519" s="76" t="str">
        <f t="shared" ref="BH519" si="716">IF(C519="","",G521)</f>
        <v/>
      </c>
      <c r="BI519" s="76" t="str">
        <f t="shared" ref="BI519" si="717">RIGHT(C519,3)</f>
        <v/>
      </c>
      <c r="BJ519" s="76" t="str">
        <f t="shared" ref="BJ519" si="718">IF(C519="","",RIGHT("00"&amp;BI519,3))</f>
        <v/>
      </c>
      <c r="BK519" s="76" t="str">
        <f t="shared" ref="BK519" si="719">CONCATENATE(BH519,BJ519)</f>
        <v/>
      </c>
    </row>
    <row r="520" spans="2:63" ht="18.75" customHeight="1">
      <c r="B520" s="125"/>
      <c r="C520" s="165"/>
      <c r="D520" s="170"/>
      <c r="E520" s="175"/>
      <c r="F520" s="171"/>
      <c r="G520" s="213"/>
      <c r="H520" s="214"/>
      <c r="I520" s="215"/>
      <c r="J520" s="170"/>
      <c r="K520" s="171"/>
      <c r="L520" s="170"/>
      <c r="M520" s="175"/>
      <c r="N520" s="171"/>
      <c r="O520" s="48" t="s">
        <v>154</v>
      </c>
      <c r="P520" s="27"/>
      <c r="Q520" s="45"/>
      <c r="R520" s="48" t="str">
        <f t="shared" si="647"/>
        <v/>
      </c>
      <c r="S520" s="45"/>
      <c r="T520" s="48" t="str">
        <f t="shared" si="648"/>
        <v/>
      </c>
      <c r="U520" s="73"/>
      <c r="V520" s="306"/>
      <c r="W520" s="306"/>
      <c r="AD520" s="76" t="str">
        <f>IF($P520="","0",VLOOKUP($P520,登録データ!$U$4:$V$19,2,FALSE))</f>
        <v>0</v>
      </c>
      <c r="AE520" s="76" t="str">
        <f t="shared" si="649"/>
        <v>00</v>
      </c>
      <c r="AF520" s="76" t="str">
        <f t="shared" si="650"/>
        <v/>
      </c>
      <c r="AG520" s="76" t="str">
        <f t="shared" si="645"/>
        <v>000000</v>
      </c>
      <c r="AH520" s="76" t="str">
        <f t="shared" si="646"/>
        <v/>
      </c>
      <c r="AI520" s="76" t="str">
        <f t="shared" si="651"/>
        <v/>
      </c>
      <c r="AJ520" s="320"/>
      <c r="AK520" s="320"/>
      <c r="BH520" s="76"/>
      <c r="BI520" s="76"/>
      <c r="BJ520" s="76"/>
      <c r="BK520" s="76"/>
    </row>
    <row r="521" spans="2:63" ht="19.5" customHeight="1" thickBot="1">
      <c r="B521" s="210"/>
      <c r="C521" s="166"/>
      <c r="D521" s="172"/>
      <c r="E521" s="176"/>
      <c r="F521" s="173"/>
      <c r="G521" s="216"/>
      <c r="H521" s="217"/>
      <c r="I521" s="218"/>
      <c r="J521" s="172"/>
      <c r="K521" s="173"/>
      <c r="L521" s="172"/>
      <c r="M521" s="176"/>
      <c r="N521" s="173"/>
      <c r="O521" s="9" t="s">
        <v>188</v>
      </c>
      <c r="P521" s="114"/>
      <c r="Q521" s="30"/>
      <c r="R521" s="9" t="str">
        <f t="shared" si="647"/>
        <v/>
      </c>
      <c r="S521" s="30"/>
      <c r="T521" s="9" t="str">
        <f t="shared" si="648"/>
        <v/>
      </c>
      <c r="U521" s="82"/>
      <c r="V521" s="306"/>
      <c r="W521" s="306"/>
      <c r="AD521" s="76" t="str">
        <f>IF($P521="","0",VLOOKUP($P521,登録データ!$U$4:$V$19,2,FALSE))</f>
        <v>0</v>
      </c>
      <c r="AE521" s="76" t="str">
        <f t="shared" si="649"/>
        <v>00</v>
      </c>
      <c r="AF521" s="76" t="str">
        <f t="shared" si="650"/>
        <v/>
      </c>
      <c r="AG521" s="76" t="str">
        <f t="shared" si="645"/>
        <v>000000</v>
      </c>
      <c r="AH521" s="76" t="str">
        <f t="shared" si="646"/>
        <v/>
      </c>
      <c r="AI521" s="76" t="str">
        <f t="shared" si="651"/>
        <v/>
      </c>
      <c r="AJ521" s="320"/>
      <c r="AK521" s="320"/>
      <c r="BH521" s="76"/>
      <c r="BI521" s="76"/>
      <c r="BJ521" s="76"/>
      <c r="BK521" s="76"/>
    </row>
    <row r="522" spans="2:63" ht="19.5" customHeight="1" thickTop="1">
      <c r="B522" s="125">
        <v>168</v>
      </c>
      <c r="C522" s="164"/>
      <c r="D522" s="168"/>
      <c r="E522" s="174"/>
      <c r="F522" s="169"/>
      <c r="G522" s="168"/>
      <c r="H522" s="174"/>
      <c r="I522" s="169"/>
      <c r="J522" s="168"/>
      <c r="K522" s="169"/>
      <c r="L522" s="168"/>
      <c r="M522" s="174"/>
      <c r="N522" s="169"/>
      <c r="O522" s="48" t="s">
        <v>153</v>
      </c>
      <c r="P522" s="113"/>
      <c r="Q522" s="32"/>
      <c r="R522" s="17" t="str">
        <f t="shared" si="647"/>
        <v/>
      </c>
      <c r="S522" s="32"/>
      <c r="T522" s="17" t="str">
        <f t="shared" si="648"/>
        <v/>
      </c>
      <c r="U522" s="102"/>
      <c r="V522" s="305"/>
      <c r="W522" s="305"/>
      <c r="AD522" s="76" t="str">
        <f>IF($P522="","0",VLOOKUP($P522,登録データ!$U$4:$V$19,2,FALSE))</f>
        <v>0</v>
      </c>
      <c r="AE522" s="76" t="str">
        <f t="shared" si="649"/>
        <v>00</v>
      </c>
      <c r="AF522" s="76" t="str">
        <f t="shared" si="650"/>
        <v/>
      </c>
      <c r="AG522" s="76" t="str">
        <f t="shared" si="645"/>
        <v>000000</v>
      </c>
      <c r="AH522" s="76" t="str">
        <f t="shared" si="646"/>
        <v/>
      </c>
      <c r="AI522" s="76" t="str">
        <f t="shared" si="651"/>
        <v/>
      </c>
      <c r="AJ522" s="320" t="str">
        <f>IF($C522="","",IF($C522="@",0,IF(COUNTIF($C$21:$C$620,$C522)=1,0,1)))</f>
        <v/>
      </c>
      <c r="AK522" s="320" t="str">
        <f>IF($L522="","",IF(OR($L522="東京都",$L522="北海道",$L522="大阪府",$L522="京都府",RIGHT($L522,1)="県"),0,1))</f>
        <v/>
      </c>
      <c r="AO522" s="76" t="str">
        <f>IF(AP522="","",RANK(AP522,$AP$21:$AP$600,1))</f>
        <v/>
      </c>
      <c r="AP522" s="76" t="str">
        <f>IF(V522="","",C522)</f>
        <v/>
      </c>
      <c r="AQ522" s="1" t="str">
        <f>IF(AR522="","",RANK(AR522,$AR$21:$AR$600,1))</f>
        <v/>
      </c>
      <c r="AR522" s="76" t="str">
        <f>IF(W522="","",C522)</f>
        <v/>
      </c>
      <c r="BH522" s="76" t="str">
        <f t="shared" ref="BH522" si="720">IF(C522="","",G524)</f>
        <v/>
      </c>
      <c r="BI522" s="76" t="str">
        <f t="shared" ref="BI522" si="721">RIGHT(C522,3)</f>
        <v/>
      </c>
      <c r="BJ522" s="76" t="str">
        <f t="shared" ref="BJ522" si="722">IF(C522="","",RIGHT("00"&amp;BI522,3))</f>
        <v/>
      </c>
      <c r="BK522" s="76" t="str">
        <f t="shared" ref="BK522" si="723">CONCATENATE(BH522,BJ522)</f>
        <v/>
      </c>
    </row>
    <row r="523" spans="2:63" ht="18.75" customHeight="1">
      <c r="B523" s="125"/>
      <c r="C523" s="165"/>
      <c r="D523" s="170"/>
      <c r="E523" s="175"/>
      <c r="F523" s="171"/>
      <c r="G523" s="213"/>
      <c r="H523" s="214"/>
      <c r="I523" s="215"/>
      <c r="J523" s="170"/>
      <c r="K523" s="171"/>
      <c r="L523" s="170"/>
      <c r="M523" s="175"/>
      <c r="N523" s="171"/>
      <c r="O523" s="48" t="s">
        <v>154</v>
      </c>
      <c r="P523" s="27"/>
      <c r="Q523" s="45"/>
      <c r="R523" s="48" t="str">
        <f t="shared" si="647"/>
        <v/>
      </c>
      <c r="S523" s="45"/>
      <c r="T523" s="48" t="str">
        <f t="shared" si="648"/>
        <v/>
      </c>
      <c r="U523" s="73"/>
      <c r="V523" s="306"/>
      <c r="W523" s="306"/>
      <c r="AD523" s="76" t="str">
        <f>IF($P523="","0",VLOOKUP($P523,登録データ!$U$4:$V$19,2,FALSE))</f>
        <v>0</v>
      </c>
      <c r="AE523" s="76" t="str">
        <f t="shared" si="649"/>
        <v>00</v>
      </c>
      <c r="AF523" s="76" t="str">
        <f t="shared" si="650"/>
        <v/>
      </c>
      <c r="AG523" s="76" t="str">
        <f t="shared" si="645"/>
        <v>000000</v>
      </c>
      <c r="AH523" s="76" t="str">
        <f t="shared" si="646"/>
        <v/>
      </c>
      <c r="AI523" s="76" t="str">
        <f t="shared" si="651"/>
        <v/>
      </c>
      <c r="AJ523" s="320"/>
      <c r="AK523" s="320"/>
      <c r="BH523" s="76"/>
      <c r="BI523" s="76"/>
      <c r="BJ523" s="76"/>
      <c r="BK523" s="76"/>
    </row>
    <row r="524" spans="2:63" ht="19.5" customHeight="1" thickBot="1">
      <c r="B524" s="210"/>
      <c r="C524" s="166"/>
      <c r="D524" s="172"/>
      <c r="E524" s="176"/>
      <c r="F524" s="173"/>
      <c r="G524" s="216"/>
      <c r="H524" s="217"/>
      <c r="I524" s="218"/>
      <c r="J524" s="172"/>
      <c r="K524" s="173"/>
      <c r="L524" s="172"/>
      <c r="M524" s="176"/>
      <c r="N524" s="173"/>
      <c r="O524" s="9" t="s">
        <v>188</v>
      </c>
      <c r="P524" s="114"/>
      <c r="Q524" s="30"/>
      <c r="R524" s="9" t="str">
        <f t="shared" si="647"/>
        <v/>
      </c>
      <c r="S524" s="30"/>
      <c r="T524" s="9" t="str">
        <f t="shared" si="648"/>
        <v/>
      </c>
      <c r="U524" s="82"/>
      <c r="V524" s="306"/>
      <c r="W524" s="306"/>
      <c r="AD524" s="76" t="str">
        <f>IF($P524="","0",VLOOKUP($P524,登録データ!$U$4:$V$19,2,FALSE))</f>
        <v>0</v>
      </c>
      <c r="AE524" s="76" t="str">
        <f t="shared" si="649"/>
        <v>00</v>
      </c>
      <c r="AF524" s="76" t="str">
        <f t="shared" si="650"/>
        <v/>
      </c>
      <c r="AG524" s="76" t="str">
        <f t="shared" si="645"/>
        <v>000000</v>
      </c>
      <c r="AH524" s="76" t="str">
        <f t="shared" si="646"/>
        <v/>
      </c>
      <c r="AI524" s="76" t="str">
        <f t="shared" si="651"/>
        <v/>
      </c>
      <c r="AJ524" s="320"/>
      <c r="AK524" s="320"/>
      <c r="BH524" s="76"/>
      <c r="BI524" s="76"/>
      <c r="BJ524" s="76"/>
      <c r="BK524" s="76"/>
    </row>
    <row r="525" spans="2:63" ht="19.5" customHeight="1" thickTop="1">
      <c r="B525" s="125">
        <v>169</v>
      </c>
      <c r="C525" s="164"/>
      <c r="D525" s="168"/>
      <c r="E525" s="174"/>
      <c r="F525" s="169"/>
      <c r="G525" s="168"/>
      <c r="H525" s="174"/>
      <c r="I525" s="169"/>
      <c r="J525" s="168"/>
      <c r="K525" s="169"/>
      <c r="L525" s="168"/>
      <c r="M525" s="174"/>
      <c r="N525" s="169"/>
      <c r="O525" s="48" t="s">
        <v>153</v>
      </c>
      <c r="P525" s="113"/>
      <c r="Q525" s="32"/>
      <c r="R525" s="17" t="str">
        <f t="shared" si="647"/>
        <v/>
      </c>
      <c r="S525" s="32"/>
      <c r="T525" s="17" t="str">
        <f t="shared" si="648"/>
        <v/>
      </c>
      <c r="U525" s="102"/>
      <c r="V525" s="305"/>
      <c r="W525" s="305"/>
      <c r="AD525" s="76" t="str">
        <f>IF($P525="","0",VLOOKUP($P525,登録データ!$U$4:$V$19,2,FALSE))</f>
        <v>0</v>
      </c>
      <c r="AE525" s="76" t="str">
        <f t="shared" si="649"/>
        <v>00</v>
      </c>
      <c r="AF525" s="76" t="str">
        <f t="shared" si="650"/>
        <v/>
      </c>
      <c r="AG525" s="76" t="str">
        <f t="shared" si="645"/>
        <v>000000</v>
      </c>
      <c r="AH525" s="76" t="str">
        <f t="shared" si="646"/>
        <v/>
      </c>
      <c r="AI525" s="76" t="str">
        <f t="shared" si="651"/>
        <v/>
      </c>
      <c r="AJ525" s="320" t="str">
        <f>IF($C525="","",IF($C525="@",0,IF(COUNTIF($C$21:$C$620,$C525)=1,0,1)))</f>
        <v/>
      </c>
      <c r="AK525" s="320" t="str">
        <f>IF($L525="","",IF(OR($L525="東京都",$L525="北海道",$L525="大阪府",$L525="京都府",RIGHT($L525,1)="県"),0,1))</f>
        <v/>
      </c>
      <c r="AO525" s="76" t="str">
        <f>IF(AP525="","",RANK(AP525,$AP$21:$AP$600,1))</f>
        <v/>
      </c>
      <c r="AP525" s="76" t="str">
        <f>IF(V525="","",C525)</f>
        <v/>
      </c>
      <c r="AQ525" s="1" t="str">
        <f>IF(AR525="","",RANK(AR525,$AR$21:$AR$600,1))</f>
        <v/>
      </c>
      <c r="AR525" s="76" t="str">
        <f>IF(W525="","",C525)</f>
        <v/>
      </c>
      <c r="BH525" s="76" t="str">
        <f t="shared" ref="BH525" si="724">IF(C525="","",G527)</f>
        <v/>
      </c>
      <c r="BI525" s="76" t="str">
        <f t="shared" ref="BI525" si="725">RIGHT(C525,3)</f>
        <v/>
      </c>
      <c r="BJ525" s="76" t="str">
        <f t="shared" ref="BJ525" si="726">IF(C525="","",RIGHT("00"&amp;BI525,3))</f>
        <v/>
      </c>
      <c r="BK525" s="76" t="str">
        <f t="shared" ref="BK525" si="727">CONCATENATE(BH525,BJ525)</f>
        <v/>
      </c>
    </row>
    <row r="526" spans="2:63" ht="18.75" customHeight="1">
      <c r="B526" s="125"/>
      <c r="C526" s="165"/>
      <c r="D526" s="170"/>
      <c r="E526" s="175"/>
      <c r="F526" s="171"/>
      <c r="G526" s="213"/>
      <c r="H526" s="214"/>
      <c r="I526" s="215"/>
      <c r="J526" s="170"/>
      <c r="K526" s="171"/>
      <c r="L526" s="170"/>
      <c r="M526" s="175"/>
      <c r="N526" s="171"/>
      <c r="O526" s="48" t="s">
        <v>154</v>
      </c>
      <c r="P526" s="27"/>
      <c r="Q526" s="45"/>
      <c r="R526" s="48" t="str">
        <f t="shared" si="647"/>
        <v/>
      </c>
      <c r="S526" s="45"/>
      <c r="T526" s="48" t="str">
        <f t="shared" si="648"/>
        <v/>
      </c>
      <c r="U526" s="73"/>
      <c r="V526" s="306"/>
      <c r="W526" s="306"/>
      <c r="AD526" s="76" t="str">
        <f>IF($P526="","0",VLOOKUP($P526,登録データ!$U$4:$V$19,2,FALSE))</f>
        <v>0</v>
      </c>
      <c r="AE526" s="76" t="str">
        <f t="shared" si="649"/>
        <v>00</v>
      </c>
      <c r="AF526" s="76" t="str">
        <f t="shared" si="650"/>
        <v/>
      </c>
      <c r="AG526" s="76" t="str">
        <f t="shared" si="645"/>
        <v>000000</v>
      </c>
      <c r="AH526" s="76" t="str">
        <f t="shared" si="646"/>
        <v/>
      </c>
      <c r="AI526" s="76" t="str">
        <f t="shared" si="651"/>
        <v/>
      </c>
      <c r="AJ526" s="320"/>
      <c r="AK526" s="320"/>
      <c r="BH526" s="76"/>
      <c r="BI526" s="76"/>
      <c r="BJ526" s="76"/>
      <c r="BK526" s="76"/>
    </row>
    <row r="527" spans="2:63" ht="19.5" customHeight="1" thickBot="1">
      <c r="B527" s="210"/>
      <c r="C527" s="166"/>
      <c r="D527" s="172"/>
      <c r="E527" s="176"/>
      <c r="F527" s="173"/>
      <c r="G527" s="216"/>
      <c r="H527" s="217"/>
      <c r="I527" s="218"/>
      <c r="J527" s="172"/>
      <c r="K527" s="173"/>
      <c r="L527" s="172"/>
      <c r="M527" s="176"/>
      <c r="N527" s="173"/>
      <c r="O527" s="9" t="s">
        <v>188</v>
      </c>
      <c r="P527" s="114"/>
      <c r="Q527" s="30"/>
      <c r="R527" s="9" t="str">
        <f t="shared" si="647"/>
        <v/>
      </c>
      <c r="S527" s="30"/>
      <c r="T527" s="9" t="str">
        <f t="shared" si="648"/>
        <v/>
      </c>
      <c r="U527" s="82"/>
      <c r="V527" s="306"/>
      <c r="W527" s="306"/>
      <c r="AD527" s="76" t="str">
        <f>IF($P527="","0",VLOOKUP($P527,登録データ!$U$4:$V$19,2,FALSE))</f>
        <v>0</v>
      </c>
      <c r="AE527" s="76" t="str">
        <f t="shared" si="649"/>
        <v>00</v>
      </c>
      <c r="AF527" s="76" t="str">
        <f t="shared" si="650"/>
        <v/>
      </c>
      <c r="AG527" s="76" t="str">
        <f t="shared" si="645"/>
        <v>000000</v>
      </c>
      <c r="AH527" s="76" t="str">
        <f t="shared" si="646"/>
        <v/>
      </c>
      <c r="AI527" s="76" t="str">
        <f t="shared" si="651"/>
        <v/>
      </c>
      <c r="AJ527" s="320"/>
      <c r="AK527" s="320"/>
      <c r="BH527" s="76"/>
      <c r="BI527" s="76"/>
      <c r="BJ527" s="76"/>
      <c r="BK527" s="76"/>
    </row>
    <row r="528" spans="2:63" ht="19.5" customHeight="1" thickTop="1">
      <c r="B528" s="125">
        <v>170</v>
      </c>
      <c r="C528" s="164"/>
      <c r="D528" s="168"/>
      <c r="E528" s="174"/>
      <c r="F528" s="169"/>
      <c r="G528" s="168"/>
      <c r="H528" s="174"/>
      <c r="I528" s="169"/>
      <c r="J528" s="168"/>
      <c r="K528" s="169"/>
      <c r="L528" s="168"/>
      <c r="M528" s="174"/>
      <c r="N528" s="169"/>
      <c r="O528" s="48" t="s">
        <v>153</v>
      </c>
      <c r="P528" s="113"/>
      <c r="Q528" s="32"/>
      <c r="R528" s="17" t="str">
        <f t="shared" si="647"/>
        <v/>
      </c>
      <c r="S528" s="32"/>
      <c r="T528" s="17" t="str">
        <f t="shared" si="648"/>
        <v/>
      </c>
      <c r="U528" s="102"/>
      <c r="V528" s="305"/>
      <c r="W528" s="305"/>
      <c r="AD528" s="76" t="str">
        <f>IF($P528="","0",VLOOKUP($P528,登録データ!$U$4:$V$19,2,FALSE))</f>
        <v>0</v>
      </c>
      <c r="AE528" s="76" t="str">
        <f t="shared" si="649"/>
        <v>00</v>
      </c>
      <c r="AF528" s="76" t="str">
        <f t="shared" si="650"/>
        <v/>
      </c>
      <c r="AG528" s="76" t="str">
        <f t="shared" si="645"/>
        <v>000000</v>
      </c>
      <c r="AH528" s="76" t="str">
        <f t="shared" si="646"/>
        <v/>
      </c>
      <c r="AI528" s="76" t="str">
        <f t="shared" si="651"/>
        <v/>
      </c>
      <c r="AJ528" s="320" t="str">
        <f>IF($C528="","",IF($C528="@",0,IF(COUNTIF($C$21:$C$620,$C528)=1,0,1)))</f>
        <v/>
      </c>
      <c r="AK528" s="320" t="str">
        <f>IF($L528="","",IF(OR($L528="東京都",$L528="北海道",$L528="大阪府",$L528="京都府",RIGHT($L528,1)="県"),0,1))</f>
        <v/>
      </c>
      <c r="AO528" s="76" t="str">
        <f>IF(AP528="","",RANK(AP528,$AP$21:$AP$600,1))</f>
        <v/>
      </c>
      <c r="AP528" s="76" t="str">
        <f>IF(V528="","",C528)</f>
        <v/>
      </c>
      <c r="AQ528" s="1" t="str">
        <f>IF(AR528="","",RANK(AR528,$AR$21:$AR$600,1))</f>
        <v/>
      </c>
      <c r="AR528" s="76" t="str">
        <f>IF(W528="","",C528)</f>
        <v/>
      </c>
      <c r="BH528" s="76" t="str">
        <f t="shared" ref="BH528" si="728">IF(C528="","",G530)</f>
        <v/>
      </c>
      <c r="BI528" s="76" t="str">
        <f t="shared" ref="BI528" si="729">RIGHT(C528,3)</f>
        <v/>
      </c>
      <c r="BJ528" s="76" t="str">
        <f t="shared" ref="BJ528" si="730">IF(C528="","",RIGHT("00"&amp;BI528,3))</f>
        <v/>
      </c>
      <c r="BK528" s="76" t="str">
        <f t="shared" ref="BK528" si="731">CONCATENATE(BH528,BJ528)</f>
        <v/>
      </c>
    </row>
    <row r="529" spans="2:63" ht="18.75" customHeight="1">
      <c r="B529" s="125"/>
      <c r="C529" s="165"/>
      <c r="D529" s="170"/>
      <c r="E529" s="175"/>
      <c r="F529" s="171"/>
      <c r="G529" s="213"/>
      <c r="H529" s="214"/>
      <c r="I529" s="215"/>
      <c r="J529" s="170"/>
      <c r="K529" s="171"/>
      <c r="L529" s="170"/>
      <c r="M529" s="175"/>
      <c r="N529" s="171"/>
      <c r="O529" s="48" t="s">
        <v>154</v>
      </c>
      <c r="P529" s="27"/>
      <c r="Q529" s="45"/>
      <c r="R529" s="48" t="str">
        <f t="shared" si="647"/>
        <v/>
      </c>
      <c r="S529" s="45"/>
      <c r="T529" s="48" t="str">
        <f t="shared" si="648"/>
        <v/>
      </c>
      <c r="U529" s="73"/>
      <c r="V529" s="306"/>
      <c r="W529" s="306"/>
      <c r="AD529" s="76" t="str">
        <f>IF($P529="","0",VLOOKUP($P529,登録データ!$U$4:$V$19,2,FALSE))</f>
        <v>0</v>
      </c>
      <c r="AE529" s="76" t="str">
        <f t="shared" si="649"/>
        <v>00</v>
      </c>
      <c r="AF529" s="76" t="str">
        <f t="shared" si="650"/>
        <v/>
      </c>
      <c r="AG529" s="76" t="str">
        <f t="shared" si="645"/>
        <v>000000</v>
      </c>
      <c r="AH529" s="76" t="str">
        <f t="shared" si="646"/>
        <v/>
      </c>
      <c r="AI529" s="76" t="str">
        <f t="shared" si="651"/>
        <v/>
      </c>
      <c r="AJ529" s="320"/>
      <c r="AK529" s="320"/>
      <c r="BH529" s="76"/>
      <c r="BI529" s="76"/>
      <c r="BJ529" s="76"/>
      <c r="BK529" s="76"/>
    </row>
    <row r="530" spans="2:63" ht="19.5" customHeight="1" thickBot="1">
      <c r="B530" s="210"/>
      <c r="C530" s="166"/>
      <c r="D530" s="172"/>
      <c r="E530" s="176"/>
      <c r="F530" s="173"/>
      <c r="G530" s="216"/>
      <c r="H530" s="217"/>
      <c r="I530" s="218"/>
      <c r="J530" s="172"/>
      <c r="K530" s="173"/>
      <c r="L530" s="172"/>
      <c r="M530" s="176"/>
      <c r="N530" s="173"/>
      <c r="O530" s="9" t="s">
        <v>188</v>
      </c>
      <c r="P530" s="114"/>
      <c r="Q530" s="30"/>
      <c r="R530" s="9" t="str">
        <f t="shared" si="647"/>
        <v/>
      </c>
      <c r="S530" s="30"/>
      <c r="T530" s="9" t="str">
        <f t="shared" si="648"/>
        <v/>
      </c>
      <c r="U530" s="82"/>
      <c r="V530" s="306"/>
      <c r="W530" s="306"/>
      <c r="AD530" s="76" t="str">
        <f>IF($P530="","0",VLOOKUP($P530,登録データ!$U$4:$V$19,2,FALSE))</f>
        <v>0</v>
      </c>
      <c r="AE530" s="76" t="str">
        <f t="shared" si="649"/>
        <v>00</v>
      </c>
      <c r="AF530" s="76" t="str">
        <f t="shared" si="650"/>
        <v/>
      </c>
      <c r="AG530" s="76" t="str">
        <f t="shared" si="645"/>
        <v>000000</v>
      </c>
      <c r="AH530" s="76" t="str">
        <f t="shared" si="646"/>
        <v/>
      </c>
      <c r="AI530" s="76" t="str">
        <f t="shared" si="651"/>
        <v/>
      </c>
      <c r="AJ530" s="320"/>
      <c r="AK530" s="320"/>
      <c r="BH530" s="76"/>
      <c r="BI530" s="76"/>
      <c r="BJ530" s="76"/>
      <c r="BK530" s="76"/>
    </row>
    <row r="531" spans="2:63" ht="19.5" customHeight="1" thickTop="1">
      <c r="B531" s="125">
        <v>171</v>
      </c>
      <c r="C531" s="164"/>
      <c r="D531" s="168"/>
      <c r="E531" s="174"/>
      <c r="F531" s="169"/>
      <c r="G531" s="168"/>
      <c r="H531" s="174"/>
      <c r="I531" s="169"/>
      <c r="J531" s="168"/>
      <c r="K531" s="169"/>
      <c r="L531" s="168"/>
      <c r="M531" s="174"/>
      <c r="N531" s="169"/>
      <c r="O531" s="48" t="s">
        <v>153</v>
      </c>
      <c r="P531" s="113"/>
      <c r="Q531" s="32"/>
      <c r="R531" s="17" t="str">
        <f t="shared" si="647"/>
        <v/>
      </c>
      <c r="S531" s="32"/>
      <c r="T531" s="17" t="str">
        <f t="shared" si="648"/>
        <v/>
      </c>
      <c r="U531" s="102"/>
      <c r="V531" s="305"/>
      <c r="W531" s="305"/>
      <c r="AD531" s="76" t="str">
        <f>IF($P531="","0",VLOOKUP($P531,登録データ!$U$4:$V$19,2,FALSE))</f>
        <v>0</v>
      </c>
      <c r="AE531" s="76" t="str">
        <f t="shared" si="649"/>
        <v>00</v>
      </c>
      <c r="AF531" s="76" t="str">
        <f t="shared" si="650"/>
        <v/>
      </c>
      <c r="AG531" s="76" t="str">
        <f t="shared" si="645"/>
        <v>000000</v>
      </c>
      <c r="AH531" s="76" t="str">
        <f t="shared" si="646"/>
        <v/>
      </c>
      <c r="AI531" s="76" t="str">
        <f t="shared" si="651"/>
        <v/>
      </c>
      <c r="AJ531" s="320" t="str">
        <f>IF($C531="","",IF($C531="@",0,IF(COUNTIF($C$21:$C$620,$C531)=1,0,1)))</f>
        <v/>
      </c>
      <c r="AK531" s="320" t="str">
        <f>IF($L531="","",IF(OR($L531="東京都",$L531="北海道",$L531="大阪府",$L531="京都府",RIGHT($L531,1)="県"),0,1))</f>
        <v/>
      </c>
      <c r="AO531" s="76" t="str">
        <f>IF(AP531="","",RANK(AP531,$AP$21:$AP$600,1))</f>
        <v/>
      </c>
      <c r="AP531" s="76" t="str">
        <f>IF(V531="","",C531)</f>
        <v/>
      </c>
      <c r="AQ531" s="1" t="str">
        <f>IF(AR531="","",RANK(AR531,$AR$21:$AR$600,1))</f>
        <v/>
      </c>
      <c r="AR531" s="76" t="str">
        <f>IF(W531="","",C531)</f>
        <v/>
      </c>
      <c r="BH531" s="76" t="str">
        <f t="shared" ref="BH531" si="732">IF(C531="","",G533)</f>
        <v/>
      </c>
      <c r="BI531" s="76" t="str">
        <f t="shared" ref="BI531" si="733">RIGHT(C531,3)</f>
        <v/>
      </c>
      <c r="BJ531" s="76" t="str">
        <f t="shared" ref="BJ531" si="734">IF(C531="","",RIGHT("00"&amp;BI531,3))</f>
        <v/>
      </c>
      <c r="BK531" s="76" t="str">
        <f t="shared" ref="BK531" si="735">CONCATENATE(BH531,BJ531)</f>
        <v/>
      </c>
    </row>
    <row r="532" spans="2:63" ht="18.75" customHeight="1">
      <c r="B532" s="125"/>
      <c r="C532" s="165"/>
      <c r="D532" s="170"/>
      <c r="E532" s="175"/>
      <c r="F532" s="171"/>
      <c r="G532" s="213"/>
      <c r="H532" s="214"/>
      <c r="I532" s="215"/>
      <c r="J532" s="170"/>
      <c r="K532" s="171"/>
      <c r="L532" s="170"/>
      <c r="M532" s="175"/>
      <c r="N532" s="171"/>
      <c r="O532" s="48" t="s">
        <v>154</v>
      </c>
      <c r="P532" s="27"/>
      <c r="Q532" s="45"/>
      <c r="R532" s="48" t="str">
        <f t="shared" si="647"/>
        <v/>
      </c>
      <c r="S532" s="45"/>
      <c r="T532" s="48" t="str">
        <f t="shared" si="648"/>
        <v/>
      </c>
      <c r="U532" s="73"/>
      <c r="V532" s="306"/>
      <c r="W532" s="306"/>
      <c r="AD532" s="76" t="str">
        <f>IF($P532="","0",VLOOKUP($P532,登録データ!$U$4:$V$19,2,FALSE))</f>
        <v>0</v>
      </c>
      <c r="AE532" s="76" t="str">
        <f t="shared" si="649"/>
        <v>00</v>
      </c>
      <c r="AF532" s="76" t="str">
        <f t="shared" si="650"/>
        <v/>
      </c>
      <c r="AG532" s="76" t="str">
        <f t="shared" si="645"/>
        <v>000000</v>
      </c>
      <c r="AH532" s="76" t="str">
        <f t="shared" si="646"/>
        <v/>
      </c>
      <c r="AI532" s="76" t="str">
        <f t="shared" si="651"/>
        <v/>
      </c>
      <c r="AJ532" s="320"/>
      <c r="AK532" s="320"/>
      <c r="BH532" s="76"/>
      <c r="BI532" s="76"/>
      <c r="BJ532" s="76"/>
      <c r="BK532" s="76"/>
    </row>
    <row r="533" spans="2:63" ht="19.5" customHeight="1" thickBot="1">
      <c r="B533" s="210"/>
      <c r="C533" s="166"/>
      <c r="D533" s="172"/>
      <c r="E533" s="176"/>
      <c r="F533" s="173"/>
      <c r="G533" s="216"/>
      <c r="H533" s="217"/>
      <c r="I533" s="218"/>
      <c r="J533" s="172"/>
      <c r="K533" s="173"/>
      <c r="L533" s="172"/>
      <c r="M533" s="176"/>
      <c r="N533" s="173"/>
      <c r="O533" s="9" t="s">
        <v>188</v>
      </c>
      <c r="P533" s="114"/>
      <c r="Q533" s="30"/>
      <c r="R533" s="9" t="str">
        <f t="shared" si="647"/>
        <v/>
      </c>
      <c r="S533" s="30"/>
      <c r="T533" s="9" t="str">
        <f t="shared" si="648"/>
        <v/>
      </c>
      <c r="U533" s="82"/>
      <c r="V533" s="306"/>
      <c r="W533" s="306"/>
      <c r="AD533" s="76" t="str">
        <f>IF($P533="","0",VLOOKUP($P533,登録データ!$U$4:$V$19,2,FALSE))</f>
        <v>0</v>
      </c>
      <c r="AE533" s="76" t="str">
        <f t="shared" si="649"/>
        <v>00</v>
      </c>
      <c r="AF533" s="76" t="str">
        <f t="shared" si="650"/>
        <v/>
      </c>
      <c r="AG533" s="76" t="str">
        <f t="shared" ref="AG533:AG596" si="736">IF($AF533=2,IF($S533="","0000",CONCATENATE(RIGHT($S533+100,2),$AE533)),IF($S533="","000000",CONCATENATE(RIGHT($Q533+100,2),RIGHT($S533+100,2),$AE533)))</f>
        <v>000000</v>
      </c>
      <c r="AH533" s="76" t="str">
        <f t="shared" ref="AH533:AH596" si="737">IF($P533="","",CONCATENATE($AD533," ",IF($AF533=1,RIGHT($AG533+10000000,7),RIGHT($AG533+100000,5))))</f>
        <v/>
      </c>
      <c r="AI533" s="76" t="str">
        <f t="shared" si="651"/>
        <v/>
      </c>
      <c r="AJ533" s="320"/>
      <c r="AK533" s="320"/>
      <c r="BH533" s="76"/>
      <c r="BI533" s="76"/>
      <c r="BJ533" s="76"/>
      <c r="BK533" s="76"/>
    </row>
    <row r="534" spans="2:63" ht="19.5" customHeight="1" thickTop="1">
      <c r="B534" s="125">
        <v>172</v>
      </c>
      <c r="C534" s="164"/>
      <c r="D534" s="168"/>
      <c r="E534" s="174"/>
      <c r="F534" s="169"/>
      <c r="G534" s="168"/>
      <c r="H534" s="174"/>
      <c r="I534" s="169"/>
      <c r="J534" s="168"/>
      <c r="K534" s="169"/>
      <c r="L534" s="168"/>
      <c r="M534" s="174"/>
      <c r="N534" s="169"/>
      <c r="O534" s="48" t="s">
        <v>153</v>
      </c>
      <c r="P534" s="113"/>
      <c r="Q534" s="32"/>
      <c r="R534" s="17" t="str">
        <f t="shared" ref="R534:R597" si="738">IF($P534="","",IF(OR(RIGHT($P534,1)="m",RIGHT($P534,1)="H"),"分",""))</f>
        <v/>
      </c>
      <c r="S534" s="32"/>
      <c r="T534" s="17" t="str">
        <f t="shared" ref="T534:T597" si="739">IF($P534="","",IF(OR(RIGHT($P534,1)="m",RIGHT($P534,1)="H"),"秒","m"))</f>
        <v/>
      </c>
      <c r="U534" s="102"/>
      <c r="V534" s="305"/>
      <c r="W534" s="305"/>
      <c r="AD534" s="76" t="str">
        <f>IF($P534="","0",VLOOKUP($P534,登録データ!$U$4:$V$19,2,FALSE))</f>
        <v>0</v>
      </c>
      <c r="AE534" s="76" t="str">
        <f t="shared" ref="AE534:AE597" si="740">IF($U534="","00",IF(LEN($U534)=1,$U534*10,$U534))</f>
        <v>00</v>
      </c>
      <c r="AF534" s="76" t="str">
        <f t="shared" ref="AF534:AF597" si="741">IF($P534="","",IF(OR(RIGHT($P534,1)="m",RIGHT($P534,1)="H"),1,2))</f>
        <v/>
      </c>
      <c r="AG534" s="76" t="str">
        <f t="shared" si="736"/>
        <v>000000</v>
      </c>
      <c r="AH534" s="76" t="str">
        <f t="shared" si="737"/>
        <v/>
      </c>
      <c r="AI534" s="76" t="str">
        <f t="shared" ref="AI534:AI597" si="742">IF($S534="","",IF(OR(VALUE($S534)&lt;60,$T534="m"),0,1))</f>
        <v/>
      </c>
      <c r="AJ534" s="320" t="str">
        <f>IF($C534="","",IF($C534="@",0,IF(COUNTIF($C$21:$C$620,$C534)=1,0,1)))</f>
        <v/>
      </c>
      <c r="AK534" s="320" t="str">
        <f>IF($L534="","",IF(OR($L534="東京都",$L534="北海道",$L534="大阪府",$L534="京都府",RIGHT($L534,1)="県"),0,1))</f>
        <v/>
      </c>
      <c r="AO534" s="76" t="str">
        <f>IF(AP534="","",RANK(AP534,$AP$21:$AP$600,1))</f>
        <v/>
      </c>
      <c r="AP534" s="76" t="str">
        <f>IF(V534="","",C534)</f>
        <v/>
      </c>
      <c r="AQ534" s="1" t="str">
        <f>IF(AR534="","",RANK(AR534,$AR$21:$AR$600,1))</f>
        <v/>
      </c>
      <c r="AR534" s="76" t="str">
        <f>IF(W534="","",C534)</f>
        <v/>
      </c>
      <c r="BH534" s="76" t="str">
        <f t="shared" ref="BH534" si="743">IF(C534="","",G536)</f>
        <v/>
      </c>
      <c r="BI534" s="76" t="str">
        <f t="shared" ref="BI534" si="744">RIGHT(C534,3)</f>
        <v/>
      </c>
      <c r="BJ534" s="76" t="str">
        <f t="shared" ref="BJ534" si="745">IF(C534="","",RIGHT("00"&amp;BI534,3))</f>
        <v/>
      </c>
      <c r="BK534" s="76" t="str">
        <f t="shared" ref="BK534" si="746">CONCATENATE(BH534,BJ534)</f>
        <v/>
      </c>
    </row>
    <row r="535" spans="2:63" ht="18.75" customHeight="1">
      <c r="B535" s="125"/>
      <c r="C535" s="165"/>
      <c r="D535" s="170"/>
      <c r="E535" s="175"/>
      <c r="F535" s="171"/>
      <c r="G535" s="213"/>
      <c r="H535" s="214"/>
      <c r="I535" s="215"/>
      <c r="J535" s="170"/>
      <c r="K535" s="171"/>
      <c r="L535" s="170"/>
      <c r="M535" s="175"/>
      <c r="N535" s="171"/>
      <c r="O535" s="48" t="s">
        <v>154</v>
      </c>
      <c r="P535" s="27"/>
      <c r="Q535" s="45"/>
      <c r="R535" s="48" t="str">
        <f t="shared" si="738"/>
        <v/>
      </c>
      <c r="S535" s="45"/>
      <c r="T535" s="48" t="str">
        <f t="shared" si="739"/>
        <v/>
      </c>
      <c r="U535" s="73"/>
      <c r="V535" s="306"/>
      <c r="W535" s="306"/>
      <c r="AD535" s="76" t="str">
        <f>IF($P535="","0",VLOOKUP($P535,登録データ!$U$4:$V$19,2,FALSE))</f>
        <v>0</v>
      </c>
      <c r="AE535" s="76" t="str">
        <f t="shared" si="740"/>
        <v>00</v>
      </c>
      <c r="AF535" s="76" t="str">
        <f t="shared" si="741"/>
        <v/>
      </c>
      <c r="AG535" s="76" t="str">
        <f t="shared" si="736"/>
        <v>000000</v>
      </c>
      <c r="AH535" s="76" t="str">
        <f t="shared" si="737"/>
        <v/>
      </c>
      <c r="AI535" s="76" t="str">
        <f t="shared" si="742"/>
        <v/>
      </c>
      <c r="AJ535" s="320"/>
      <c r="AK535" s="320"/>
      <c r="BH535" s="76"/>
      <c r="BI535" s="76"/>
      <c r="BJ535" s="76"/>
      <c r="BK535" s="76"/>
    </row>
    <row r="536" spans="2:63" ht="19.5" customHeight="1" thickBot="1">
      <c r="B536" s="210"/>
      <c r="C536" s="166"/>
      <c r="D536" s="172"/>
      <c r="E536" s="176"/>
      <c r="F536" s="173"/>
      <c r="G536" s="216"/>
      <c r="H536" s="217"/>
      <c r="I536" s="218"/>
      <c r="J536" s="172"/>
      <c r="K536" s="173"/>
      <c r="L536" s="172"/>
      <c r="M536" s="176"/>
      <c r="N536" s="173"/>
      <c r="O536" s="9" t="s">
        <v>188</v>
      </c>
      <c r="P536" s="114"/>
      <c r="Q536" s="30"/>
      <c r="R536" s="9" t="str">
        <f t="shared" si="738"/>
        <v/>
      </c>
      <c r="S536" s="30"/>
      <c r="T536" s="9" t="str">
        <f t="shared" si="739"/>
        <v/>
      </c>
      <c r="U536" s="82"/>
      <c r="V536" s="306"/>
      <c r="W536" s="306"/>
      <c r="AD536" s="76" t="str">
        <f>IF($P536="","0",VLOOKUP($P536,登録データ!$U$4:$V$19,2,FALSE))</f>
        <v>0</v>
      </c>
      <c r="AE536" s="76" t="str">
        <f t="shared" si="740"/>
        <v>00</v>
      </c>
      <c r="AF536" s="76" t="str">
        <f t="shared" si="741"/>
        <v/>
      </c>
      <c r="AG536" s="76" t="str">
        <f t="shared" si="736"/>
        <v>000000</v>
      </c>
      <c r="AH536" s="76" t="str">
        <f t="shared" si="737"/>
        <v/>
      </c>
      <c r="AI536" s="76" t="str">
        <f t="shared" si="742"/>
        <v/>
      </c>
      <c r="AJ536" s="320"/>
      <c r="AK536" s="320"/>
      <c r="BH536" s="76"/>
      <c r="BI536" s="76"/>
      <c r="BJ536" s="76"/>
      <c r="BK536" s="76"/>
    </row>
    <row r="537" spans="2:63" ht="19.5" customHeight="1" thickTop="1">
      <c r="B537" s="125">
        <v>173</v>
      </c>
      <c r="C537" s="164"/>
      <c r="D537" s="168"/>
      <c r="E537" s="174"/>
      <c r="F537" s="169"/>
      <c r="G537" s="168"/>
      <c r="H537" s="174"/>
      <c r="I537" s="169"/>
      <c r="J537" s="168"/>
      <c r="K537" s="169"/>
      <c r="L537" s="168"/>
      <c r="M537" s="174"/>
      <c r="N537" s="169"/>
      <c r="O537" s="48" t="s">
        <v>153</v>
      </c>
      <c r="P537" s="113"/>
      <c r="Q537" s="32"/>
      <c r="R537" s="17" t="str">
        <f t="shared" si="738"/>
        <v/>
      </c>
      <c r="S537" s="32"/>
      <c r="T537" s="17" t="str">
        <f t="shared" si="739"/>
        <v/>
      </c>
      <c r="U537" s="102"/>
      <c r="V537" s="305"/>
      <c r="W537" s="305"/>
      <c r="AD537" s="76" t="str">
        <f>IF($P537="","0",VLOOKUP($P537,登録データ!$U$4:$V$19,2,FALSE))</f>
        <v>0</v>
      </c>
      <c r="AE537" s="76" t="str">
        <f t="shared" si="740"/>
        <v>00</v>
      </c>
      <c r="AF537" s="76" t="str">
        <f t="shared" si="741"/>
        <v/>
      </c>
      <c r="AG537" s="76" t="str">
        <f t="shared" si="736"/>
        <v>000000</v>
      </c>
      <c r="AH537" s="76" t="str">
        <f t="shared" si="737"/>
        <v/>
      </c>
      <c r="AI537" s="76" t="str">
        <f t="shared" si="742"/>
        <v/>
      </c>
      <c r="AJ537" s="320" t="str">
        <f>IF($C537="","",IF($C537="@",0,IF(COUNTIF($C$21:$C$620,$C537)=1,0,1)))</f>
        <v/>
      </c>
      <c r="AK537" s="320" t="str">
        <f>IF($L537="","",IF(OR($L537="東京都",$L537="北海道",$L537="大阪府",$L537="京都府",RIGHT($L537,1)="県"),0,1))</f>
        <v/>
      </c>
      <c r="AO537" s="76" t="str">
        <f>IF(AP537="","",RANK(AP537,$AP$21:$AP$600,1))</f>
        <v/>
      </c>
      <c r="AP537" s="76" t="str">
        <f>IF(V537="","",C537)</f>
        <v/>
      </c>
      <c r="AQ537" s="1" t="str">
        <f>IF(AR537="","",RANK(AR537,$AR$21:$AR$600,1))</f>
        <v/>
      </c>
      <c r="AR537" s="76" t="str">
        <f>IF(W537="","",C537)</f>
        <v/>
      </c>
      <c r="BH537" s="76" t="str">
        <f t="shared" ref="BH537" si="747">IF(C537="","",G539)</f>
        <v/>
      </c>
      <c r="BI537" s="76" t="str">
        <f t="shared" ref="BI537" si="748">RIGHT(C537,3)</f>
        <v/>
      </c>
      <c r="BJ537" s="76" t="str">
        <f t="shared" ref="BJ537" si="749">IF(C537="","",RIGHT("00"&amp;BI537,3))</f>
        <v/>
      </c>
      <c r="BK537" s="76" t="str">
        <f t="shared" ref="BK537" si="750">CONCATENATE(BH537,BJ537)</f>
        <v/>
      </c>
    </row>
    <row r="538" spans="2:63" ht="18.75" customHeight="1">
      <c r="B538" s="125"/>
      <c r="C538" s="165"/>
      <c r="D538" s="170"/>
      <c r="E538" s="175"/>
      <c r="F538" s="171"/>
      <c r="G538" s="213"/>
      <c r="H538" s="214"/>
      <c r="I538" s="215"/>
      <c r="J538" s="170"/>
      <c r="K538" s="171"/>
      <c r="L538" s="170"/>
      <c r="M538" s="175"/>
      <c r="N538" s="171"/>
      <c r="O538" s="48" t="s">
        <v>154</v>
      </c>
      <c r="P538" s="27"/>
      <c r="Q538" s="45"/>
      <c r="R538" s="48" t="str">
        <f t="shared" si="738"/>
        <v/>
      </c>
      <c r="S538" s="45"/>
      <c r="T538" s="48" t="str">
        <f t="shared" si="739"/>
        <v/>
      </c>
      <c r="U538" s="73"/>
      <c r="V538" s="306"/>
      <c r="W538" s="306"/>
      <c r="AD538" s="76" t="str">
        <f>IF($P538="","0",VLOOKUP($P538,登録データ!$U$4:$V$19,2,FALSE))</f>
        <v>0</v>
      </c>
      <c r="AE538" s="76" t="str">
        <f t="shared" si="740"/>
        <v>00</v>
      </c>
      <c r="AF538" s="76" t="str">
        <f t="shared" si="741"/>
        <v/>
      </c>
      <c r="AG538" s="76" t="str">
        <f t="shared" si="736"/>
        <v>000000</v>
      </c>
      <c r="AH538" s="76" t="str">
        <f t="shared" si="737"/>
        <v/>
      </c>
      <c r="AI538" s="76" t="str">
        <f t="shared" si="742"/>
        <v/>
      </c>
      <c r="AJ538" s="320"/>
      <c r="AK538" s="320"/>
      <c r="BH538" s="76"/>
      <c r="BI538" s="76"/>
      <c r="BJ538" s="76"/>
      <c r="BK538" s="76"/>
    </row>
    <row r="539" spans="2:63" ht="19.5" customHeight="1" thickBot="1">
      <c r="B539" s="210"/>
      <c r="C539" s="166"/>
      <c r="D539" s="172"/>
      <c r="E539" s="176"/>
      <c r="F539" s="173"/>
      <c r="G539" s="216"/>
      <c r="H539" s="217"/>
      <c r="I539" s="218"/>
      <c r="J539" s="172"/>
      <c r="K539" s="173"/>
      <c r="L539" s="172"/>
      <c r="M539" s="176"/>
      <c r="N539" s="173"/>
      <c r="O539" s="9" t="s">
        <v>188</v>
      </c>
      <c r="P539" s="114"/>
      <c r="Q539" s="30"/>
      <c r="R539" s="9" t="str">
        <f t="shared" si="738"/>
        <v/>
      </c>
      <c r="S539" s="30"/>
      <c r="T539" s="9" t="str">
        <f t="shared" si="739"/>
        <v/>
      </c>
      <c r="U539" s="82"/>
      <c r="V539" s="306"/>
      <c r="W539" s="306"/>
      <c r="AD539" s="76" t="str">
        <f>IF($P539="","0",VLOOKUP($P539,登録データ!$U$4:$V$19,2,FALSE))</f>
        <v>0</v>
      </c>
      <c r="AE539" s="76" t="str">
        <f t="shared" si="740"/>
        <v>00</v>
      </c>
      <c r="AF539" s="76" t="str">
        <f t="shared" si="741"/>
        <v/>
      </c>
      <c r="AG539" s="76" t="str">
        <f t="shared" si="736"/>
        <v>000000</v>
      </c>
      <c r="AH539" s="76" t="str">
        <f t="shared" si="737"/>
        <v/>
      </c>
      <c r="AI539" s="76" t="str">
        <f t="shared" si="742"/>
        <v/>
      </c>
      <c r="AJ539" s="320"/>
      <c r="AK539" s="320"/>
      <c r="BH539" s="76"/>
      <c r="BI539" s="76"/>
      <c r="BJ539" s="76"/>
      <c r="BK539" s="76"/>
    </row>
    <row r="540" spans="2:63" ht="19.5" customHeight="1" thickTop="1">
      <c r="B540" s="125">
        <v>174</v>
      </c>
      <c r="C540" s="164"/>
      <c r="D540" s="168"/>
      <c r="E540" s="174"/>
      <c r="F540" s="169"/>
      <c r="G540" s="168"/>
      <c r="H540" s="174"/>
      <c r="I540" s="169"/>
      <c r="J540" s="168"/>
      <c r="K540" s="169"/>
      <c r="L540" s="168"/>
      <c r="M540" s="174"/>
      <c r="N540" s="169"/>
      <c r="O540" s="48" t="s">
        <v>153</v>
      </c>
      <c r="P540" s="113"/>
      <c r="Q540" s="32"/>
      <c r="R540" s="17" t="str">
        <f t="shared" si="738"/>
        <v/>
      </c>
      <c r="S540" s="32"/>
      <c r="T540" s="17" t="str">
        <f t="shared" si="739"/>
        <v/>
      </c>
      <c r="U540" s="102"/>
      <c r="V540" s="305"/>
      <c r="W540" s="305"/>
      <c r="AD540" s="76" t="str">
        <f>IF($P540="","0",VLOOKUP($P540,登録データ!$U$4:$V$19,2,FALSE))</f>
        <v>0</v>
      </c>
      <c r="AE540" s="76" t="str">
        <f t="shared" si="740"/>
        <v>00</v>
      </c>
      <c r="AF540" s="76" t="str">
        <f t="shared" si="741"/>
        <v/>
      </c>
      <c r="AG540" s="76" t="str">
        <f t="shared" si="736"/>
        <v>000000</v>
      </c>
      <c r="AH540" s="76" t="str">
        <f t="shared" si="737"/>
        <v/>
      </c>
      <c r="AI540" s="76" t="str">
        <f t="shared" si="742"/>
        <v/>
      </c>
      <c r="AJ540" s="320" t="str">
        <f>IF($C540="","",IF($C540="@",0,IF(COUNTIF($C$21:$C$620,$C540)=1,0,1)))</f>
        <v/>
      </c>
      <c r="AK540" s="320" t="str">
        <f>IF($L540="","",IF(OR($L540="東京都",$L540="北海道",$L540="大阪府",$L540="京都府",RIGHT($L540,1)="県"),0,1))</f>
        <v/>
      </c>
      <c r="AO540" s="76" t="str">
        <f>IF(AP540="","",RANK(AP540,$AP$21:$AP$600,1))</f>
        <v/>
      </c>
      <c r="AP540" s="76" t="str">
        <f>IF(V540="","",C540)</f>
        <v/>
      </c>
      <c r="AQ540" s="1" t="str">
        <f>IF(AR540="","",RANK(AR540,$AR$21:$AR$600,1))</f>
        <v/>
      </c>
      <c r="AR540" s="76" t="str">
        <f>IF(W540="","",C540)</f>
        <v/>
      </c>
      <c r="BH540" s="76" t="str">
        <f t="shared" ref="BH540" si="751">IF(C540="","",G542)</f>
        <v/>
      </c>
      <c r="BI540" s="76" t="str">
        <f t="shared" ref="BI540" si="752">RIGHT(C540,3)</f>
        <v/>
      </c>
      <c r="BJ540" s="76" t="str">
        <f t="shared" ref="BJ540" si="753">IF(C540="","",RIGHT("00"&amp;BI540,3))</f>
        <v/>
      </c>
      <c r="BK540" s="76" t="str">
        <f t="shared" ref="BK540" si="754">CONCATENATE(BH540,BJ540)</f>
        <v/>
      </c>
    </row>
    <row r="541" spans="2:63" ht="18.75" customHeight="1">
      <c r="B541" s="125"/>
      <c r="C541" s="165"/>
      <c r="D541" s="170"/>
      <c r="E541" s="175"/>
      <c r="F541" s="171"/>
      <c r="G541" s="213"/>
      <c r="H541" s="214"/>
      <c r="I541" s="215"/>
      <c r="J541" s="170"/>
      <c r="K541" s="171"/>
      <c r="L541" s="170"/>
      <c r="M541" s="175"/>
      <c r="N541" s="171"/>
      <c r="O541" s="48" t="s">
        <v>154</v>
      </c>
      <c r="P541" s="27"/>
      <c r="Q541" s="45"/>
      <c r="R541" s="48" t="str">
        <f t="shared" si="738"/>
        <v/>
      </c>
      <c r="S541" s="45"/>
      <c r="T541" s="48" t="str">
        <f t="shared" si="739"/>
        <v/>
      </c>
      <c r="U541" s="73"/>
      <c r="V541" s="306"/>
      <c r="W541" s="306"/>
      <c r="AD541" s="76" t="str">
        <f>IF($P541="","0",VLOOKUP($P541,登録データ!$U$4:$V$19,2,FALSE))</f>
        <v>0</v>
      </c>
      <c r="AE541" s="76" t="str">
        <f t="shared" si="740"/>
        <v>00</v>
      </c>
      <c r="AF541" s="76" t="str">
        <f t="shared" si="741"/>
        <v/>
      </c>
      <c r="AG541" s="76" t="str">
        <f t="shared" si="736"/>
        <v>000000</v>
      </c>
      <c r="AH541" s="76" t="str">
        <f t="shared" si="737"/>
        <v/>
      </c>
      <c r="AI541" s="76" t="str">
        <f t="shared" si="742"/>
        <v/>
      </c>
      <c r="AJ541" s="320"/>
      <c r="AK541" s="320"/>
      <c r="BH541" s="76"/>
      <c r="BI541" s="76"/>
      <c r="BJ541" s="76"/>
      <c r="BK541" s="76"/>
    </row>
    <row r="542" spans="2:63" ht="19.5" customHeight="1" thickBot="1">
      <c r="B542" s="210"/>
      <c r="C542" s="166"/>
      <c r="D542" s="172"/>
      <c r="E542" s="176"/>
      <c r="F542" s="173"/>
      <c r="G542" s="216"/>
      <c r="H542" s="217"/>
      <c r="I542" s="218"/>
      <c r="J542" s="172"/>
      <c r="K542" s="173"/>
      <c r="L542" s="172"/>
      <c r="M542" s="176"/>
      <c r="N542" s="173"/>
      <c r="O542" s="9" t="s">
        <v>188</v>
      </c>
      <c r="P542" s="114"/>
      <c r="Q542" s="30"/>
      <c r="R542" s="9" t="str">
        <f t="shared" si="738"/>
        <v/>
      </c>
      <c r="S542" s="30"/>
      <c r="T542" s="9" t="str">
        <f t="shared" si="739"/>
        <v/>
      </c>
      <c r="U542" s="82"/>
      <c r="V542" s="306"/>
      <c r="W542" s="306"/>
      <c r="AD542" s="76" t="str">
        <f>IF($P542="","0",VLOOKUP($P542,登録データ!$U$4:$V$19,2,FALSE))</f>
        <v>0</v>
      </c>
      <c r="AE542" s="76" t="str">
        <f t="shared" si="740"/>
        <v>00</v>
      </c>
      <c r="AF542" s="76" t="str">
        <f t="shared" si="741"/>
        <v/>
      </c>
      <c r="AG542" s="76" t="str">
        <f t="shared" si="736"/>
        <v>000000</v>
      </c>
      <c r="AH542" s="76" t="str">
        <f t="shared" si="737"/>
        <v/>
      </c>
      <c r="AI542" s="76" t="str">
        <f t="shared" si="742"/>
        <v/>
      </c>
      <c r="AJ542" s="320"/>
      <c r="AK542" s="320"/>
      <c r="BH542" s="76"/>
      <c r="BI542" s="76"/>
      <c r="BJ542" s="76"/>
      <c r="BK542" s="76"/>
    </row>
    <row r="543" spans="2:63" ht="19.5" customHeight="1" thickTop="1">
      <c r="B543" s="125">
        <v>175</v>
      </c>
      <c r="C543" s="164"/>
      <c r="D543" s="168"/>
      <c r="E543" s="174"/>
      <c r="F543" s="169"/>
      <c r="G543" s="168"/>
      <c r="H543" s="174"/>
      <c r="I543" s="169"/>
      <c r="J543" s="168"/>
      <c r="K543" s="169"/>
      <c r="L543" s="168"/>
      <c r="M543" s="174"/>
      <c r="N543" s="169"/>
      <c r="O543" s="48" t="s">
        <v>153</v>
      </c>
      <c r="P543" s="113"/>
      <c r="Q543" s="32"/>
      <c r="R543" s="17" t="str">
        <f t="shared" si="738"/>
        <v/>
      </c>
      <c r="S543" s="32"/>
      <c r="T543" s="17" t="str">
        <f t="shared" si="739"/>
        <v/>
      </c>
      <c r="U543" s="102"/>
      <c r="V543" s="305"/>
      <c r="W543" s="305"/>
      <c r="AD543" s="76" t="str">
        <f>IF($P543="","0",VLOOKUP($P543,登録データ!$U$4:$V$19,2,FALSE))</f>
        <v>0</v>
      </c>
      <c r="AE543" s="76" t="str">
        <f t="shared" si="740"/>
        <v>00</v>
      </c>
      <c r="AF543" s="76" t="str">
        <f t="shared" si="741"/>
        <v/>
      </c>
      <c r="AG543" s="76" t="str">
        <f t="shared" si="736"/>
        <v>000000</v>
      </c>
      <c r="AH543" s="76" t="str">
        <f t="shared" si="737"/>
        <v/>
      </c>
      <c r="AI543" s="76" t="str">
        <f t="shared" si="742"/>
        <v/>
      </c>
      <c r="AJ543" s="320" t="str">
        <f>IF($C543="","",IF($C543="@",0,IF(COUNTIF($C$21:$C$620,$C543)=1,0,1)))</f>
        <v/>
      </c>
      <c r="AK543" s="320" t="str">
        <f>IF($L543="","",IF(OR($L543="東京都",$L543="北海道",$L543="大阪府",$L543="京都府",RIGHT($L543,1)="県"),0,1))</f>
        <v/>
      </c>
      <c r="AO543" s="76" t="str">
        <f>IF(AP543="","",RANK(AP543,$AP$21:$AP$600,1))</f>
        <v/>
      </c>
      <c r="AP543" s="76" t="str">
        <f>IF(V543="","",C543)</f>
        <v/>
      </c>
      <c r="AQ543" s="1" t="str">
        <f>IF(AR543="","",RANK(AR543,$AR$21:$AR$600,1))</f>
        <v/>
      </c>
      <c r="AR543" s="76" t="str">
        <f>IF(W543="","",C543)</f>
        <v/>
      </c>
      <c r="BH543" s="76" t="str">
        <f t="shared" ref="BH543" si="755">IF(C543="","",G545)</f>
        <v/>
      </c>
      <c r="BI543" s="76" t="str">
        <f t="shared" ref="BI543" si="756">RIGHT(C543,3)</f>
        <v/>
      </c>
      <c r="BJ543" s="76" t="str">
        <f t="shared" ref="BJ543" si="757">IF(C543="","",RIGHT("00"&amp;BI543,3))</f>
        <v/>
      </c>
      <c r="BK543" s="76" t="str">
        <f t="shared" ref="BK543" si="758">CONCATENATE(BH543,BJ543)</f>
        <v/>
      </c>
    </row>
    <row r="544" spans="2:63" ht="18.75" customHeight="1">
      <c r="B544" s="125"/>
      <c r="C544" s="165"/>
      <c r="D544" s="170"/>
      <c r="E544" s="175"/>
      <c r="F544" s="171"/>
      <c r="G544" s="213"/>
      <c r="H544" s="214"/>
      <c r="I544" s="215"/>
      <c r="J544" s="170"/>
      <c r="K544" s="171"/>
      <c r="L544" s="170"/>
      <c r="M544" s="175"/>
      <c r="N544" s="171"/>
      <c r="O544" s="48" t="s">
        <v>154</v>
      </c>
      <c r="P544" s="27"/>
      <c r="Q544" s="45"/>
      <c r="R544" s="48" t="str">
        <f t="shared" si="738"/>
        <v/>
      </c>
      <c r="S544" s="45"/>
      <c r="T544" s="48" t="str">
        <f t="shared" si="739"/>
        <v/>
      </c>
      <c r="U544" s="73"/>
      <c r="V544" s="306"/>
      <c r="W544" s="306"/>
      <c r="AD544" s="76" t="str">
        <f>IF($P544="","0",VLOOKUP($P544,登録データ!$U$4:$V$19,2,FALSE))</f>
        <v>0</v>
      </c>
      <c r="AE544" s="76" t="str">
        <f t="shared" si="740"/>
        <v>00</v>
      </c>
      <c r="AF544" s="76" t="str">
        <f t="shared" si="741"/>
        <v/>
      </c>
      <c r="AG544" s="76" t="str">
        <f t="shared" si="736"/>
        <v>000000</v>
      </c>
      <c r="AH544" s="76" t="str">
        <f t="shared" si="737"/>
        <v/>
      </c>
      <c r="AI544" s="76" t="str">
        <f t="shared" si="742"/>
        <v/>
      </c>
      <c r="AJ544" s="320"/>
      <c r="AK544" s="320"/>
      <c r="BH544" s="76"/>
      <c r="BI544" s="76"/>
      <c r="BJ544" s="76"/>
      <c r="BK544" s="76"/>
    </row>
    <row r="545" spans="2:63" ht="19.5" customHeight="1" thickBot="1">
      <c r="B545" s="210"/>
      <c r="C545" s="166"/>
      <c r="D545" s="172"/>
      <c r="E545" s="176"/>
      <c r="F545" s="173"/>
      <c r="G545" s="216"/>
      <c r="H545" s="217"/>
      <c r="I545" s="218"/>
      <c r="J545" s="172"/>
      <c r="K545" s="173"/>
      <c r="L545" s="172"/>
      <c r="M545" s="176"/>
      <c r="N545" s="173"/>
      <c r="O545" s="9" t="s">
        <v>188</v>
      </c>
      <c r="P545" s="114"/>
      <c r="Q545" s="30"/>
      <c r="R545" s="9" t="str">
        <f t="shared" si="738"/>
        <v/>
      </c>
      <c r="S545" s="30"/>
      <c r="T545" s="9" t="str">
        <f t="shared" si="739"/>
        <v/>
      </c>
      <c r="U545" s="82"/>
      <c r="V545" s="306"/>
      <c r="W545" s="306"/>
      <c r="AD545" s="76" t="str">
        <f>IF($P545="","0",VLOOKUP($P545,登録データ!$U$4:$V$19,2,FALSE))</f>
        <v>0</v>
      </c>
      <c r="AE545" s="76" t="str">
        <f t="shared" si="740"/>
        <v>00</v>
      </c>
      <c r="AF545" s="76" t="str">
        <f t="shared" si="741"/>
        <v/>
      </c>
      <c r="AG545" s="76" t="str">
        <f t="shared" si="736"/>
        <v>000000</v>
      </c>
      <c r="AH545" s="76" t="str">
        <f t="shared" si="737"/>
        <v/>
      </c>
      <c r="AI545" s="76" t="str">
        <f t="shared" si="742"/>
        <v/>
      </c>
      <c r="AJ545" s="320"/>
      <c r="AK545" s="320"/>
      <c r="BH545" s="76"/>
      <c r="BI545" s="76"/>
      <c r="BJ545" s="76"/>
      <c r="BK545" s="76"/>
    </row>
    <row r="546" spans="2:63" ht="19.5" customHeight="1" thickTop="1">
      <c r="B546" s="125">
        <v>176</v>
      </c>
      <c r="C546" s="164"/>
      <c r="D546" s="168"/>
      <c r="E546" s="174"/>
      <c r="F546" s="169"/>
      <c r="G546" s="168"/>
      <c r="H546" s="174"/>
      <c r="I546" s="169"/>
      <c r="J546" s="168"/>
      <c r="K546" s="169"/>
      <c r="L546" s="168"/>
      <c r="M546" s="174"/>
      <c r="N546" s="169"/>
      <c r="O546" s="48" t="s">
        <v>153</v>
      </c>
      <c r="P546" s="113"/>
      <c r="Q546" s="32"/>
      <c r="R546" s="17" t="str">
        <f t="shared" si="738"/>
        <v/>
      </c>
      <c r="S546" s="32"/>
      <c r="T546" s="17" t="str">
        <f t="shared" si="739"/>
        <v/>
      </c>
      <c r="U546" s="102"/>
      <c r="V546" s="305"/>
      <c r="W546" s="305"/>
      <c r="AD546" s="76" t="str">
        <f>IF($P546="","0",VLOOKUP($P546,登録データ!$U$4:$V$19,2,FALSE))</f>
        <v>0</v>
      </c>
      <c r="AE546" s="76" t="str">
        <f t="shared" si="740"/>
        <v>00</v>
      </c>
      <c r="AF546" s="76" t="str">
        <f t="shared" si="741"/>
        <v/>
      </c>
      <c r="AG546" s="76" t="str">
        <f t="shared" si="736"/>
        <v>000000</v>
      </c>
      <c r="AH546" s="76" t="str">
        <f t="shared" si="737"/>
        <v/>
      </c>
      <c r="AI546" s="76" t="str">
        <f t="shared" si="742"/>
        <v/>
      </c>
      <c r="AJ546" s="320" t="str">
        <f>IF($C546="","",IF($C546="@",0,IF(COUNTIF($C$21:$C$620,$C546)=1,0,1)))</f>
        <v/>
      </c>
      <c r="AK546" s="320" t="str">
        <f>IF($L546="","",IF(OR($L546="東京都",$L546="北海道",$L546="大阪府",$L546="京都府",RIGHT($L546,1)="県"),0,1))</f>
        <v/>
      </c>
      <c r="AO546" s="76" t="str">
        <f>IF(AP546="","",RANK(AP546,$AP$21:$AP$600,1))</f>
        <v/>
      </c>
      <c r="AP546" s="76" t="str">
        <f>IF(V546="","",C546)</f>
        <v/>
      </c>
      <c r="AQ546" s="1" t="str">
        <f>IF(AR546="","",RANK(AR546,$AR$21:$AR$600,1))</f>
        <v/>
      </c>
      <c r="AR546" s="76" t="str">
        <f>IF(W546="","",C546)</f>
        <v/>
      </c>
      <c r="BH546" s="76" t="str">
        <f t="shared" ref="BH546" si="759">IF(C546="","",G548)</f>
        <v/>
      </c>
      <c r="BI546" s="76" t="str">
        <f t="shared" ref="BI546" si="760">RIGHT(C546,3)</f>
        <v/>
      </c>
      <c r="BJ546" s="76" t="str">
        <f t="shared" ref="BJ546" si="761">IF(C546="","",RIGHT("00"&amp;BI546,3))</f>
        <v/>
      </c>
      <c r="BK546" s="76" t="str">
        <f t="shared" ref="BK546" si="762">CONCATENATE(BH546,BJ546)</f>
        <v/>
      </c>
    </row>
    <row r="547" spans="2:63" ht="18.75" customHeight="1">
      <c r="B547" s="125"/>
      <c r="C547" s="165"/>
      <c r="D547" s="170"/>
      <c r="E547" s="175"/>
      <c r="F547" s="171"/>
      <c r="G547" s="213"/>
      <c r="H547" s="214"/>
      <c r="I547" s="215"/>
      <c r="J547" s="170"/>
      <c r="K547" s="171"/>
      <c r="L547" s="170"/>
      <c r="M547" s="175"/>
      <c r="N547" s="171"/>
      <c r="O547" s="48" t="s">
        <v>154</v>
      </c>
      <c r="P547" s="27"/>
      <c r="Q547" s="45"/>
      <c r="R547" s="48" t="str">
        <f t="shared" si="738"/>
        <v/>
      </c>
      <c r="S547" s="45"/>
      <c r="T547" s="48" t="str">
        <f t="shared" si="739"/>
        <v/>
      </c>
      <c r="U547" s="73"/>
      <c r="V547" s="306"/>
      <c r="W547" s="306"/>
      <c r="AD547" s="76" t="str">
        <f>IF($P547="","0",VLOOKUP($P547,登録データ!$U$4:$V$19,2,FALSE))</f>
        <v>0</v>
      </c>
      <c r="AE547" s="76" t="str">
        <f t="shared" si="740"/>
        <v>00</v>
      </c>
      <c r="AF547" s="76" t="str">
        <f t="shared" si="741"/>
        <v/>
      </c>
      <c r="AG547" s="76" t="str">
        <f t="shared" si="736"/>
        <v>000000</v>
      </c>
      <c r="AH547" s="76" t="str">
        <f t="shared" si="737"/>
        <v/>
      </c>
      <c r="AI547" s="76" t="str">
        <f t="shared" si="742"/>
        <v/>
      </c>
      <c r="AJ547" s="320"/>
      <c r="AK547" s="320"/>
      <c r="BH547" s="76"/>
      <c r="BI547" s="76"/>
      <c r="BJ547" s="76"/>
      <c r="BK547" s="76"/>
    </row>
    <row r="548" spans="2:63" ht="19.5" customHeight="1" thickBot="1">
      <c r="B548" s="210"/>
      <c r="C548" s="166"/>
      <c r="D548" s="172"/>
      <c r="E548" s="176"/>
      <c r="F548" s="173"/>
      <c r="G548" s="216"/>
      <c r="H548" s="217"/>
      <c r="I548" s="218"/>
      <c r="J548" s="172"/>
      <c r="K548" s="173"/>
      <c r="L548" s="172"/>
      <c r="M548" s="176"/>
      <c r="N548" s="173"/>
      <c r="O548" s="9" t="s">
        <v>188</v>
      </c>
      <c r="P548" s="114"/>
      <c r="Q548" s="30"/>
      <c r="R548" s="9" t="str">
        <f t="shared" si="738"/>
        <v/>
      </c>
      <c r="S548" s="30"/>
      <c r="T548" s="9" t="str">
        <f t="shared" si="739"/>
        <v/>
      </c>
      <c r="U548" s="82"/>
      <c r="V548" s="306"/>
      <c r="W548" s="306"/>
      <c r="AD548" s="76" t="str">
        <f>IF($P548="","0",VLOOKUP($P548,登録データ!$U$4:$V$19,2,FALSE))</f>
        <v>0</v>
      </c>
      <c r="AE548" s="76" t="str">
        <f t="shared" si="740"/>
        <v>00</v>
      </c>
      <c r="AF548" s="76" t="str">
        <f t="shared" si="741"/>
        <v/>
      </c>
      <c r="AG548" s="76" t="str">
        <f t="shared" si="736"/>
        <v>000000</v>
      </c>
      <c r="AH548" s="76" t="str">
        <f t="shared" si="737"/>
        <v/>
      </c>
      <c r="AI548" s="76" t="str">
        <f t="shared" si="742"/>
        <v/>
      </c>
      <c r="AJ548" s="320"/>
      <c r="AK548" s="320"/>
      <c r="BH548" s="76"/>
      <c r="BI548" s="76"/>
      <c r="BJ548" s="76"/>
      <c r="BK548" s="76"/>
    </row>
    <row r="549" spans="2:63" ht="19.5" customHeight="1" thickTop="1">
      <c r="B549" s="125">
        <v>177</v>
      </c>
      <c r="C549" s="164"/>
      <c r="D549" s="168"/>
      <c r="E549" s="174"/>
      <c r="F549" s="169"/>
      <c r="G549" s="168"/>
      <c r="H549" s="174"/>
      <c r="I549" s="169"/>
      <c r="J549" s="168"/>
      <c r="K549" s="169"/>
      <c r="L549" s="168"/>
      <c r="M549" s="174"/>
      <c r="N549" s="169"/>
      <c r="O549" s="48" t="s">
        <v>153</v>
      </c>
      <c r="P549" s="113"/>
      <c r="Q549" s="32"/>
      <c r="R549" s="17" t="str">
        <f t="shared" si="738"/>
        <v/>
      </c>
      <c r="S549" s="32"/>
      <c r="T549" s="17" t="str">
        <f t="shared" si="739"/>
        <v/>
      </c>
      <c r="U549" s="102"/>
      <c r="V549" s="305"/>
      <c r="W549" s="305"/>
      <c r="AD549" s="76" t="str">
        <f>IF($P549="","0",VLOOKUP($P549,登録データ!$U$4:$V$19,2,FALSE))</f>
        <v>0</v>
      </c>
      <c r="AE549" s="76" t="str">
        <f t="shared" si="740"/>
        <v>00</v>
      </c>
      <c r="AF549" s="76" t="str">
        <f t="shared" si="741"/>
        <v/>
      </c>
      <c r="AG549" s="76" t="str">
        <f t="shared" si="736"/>
        <v>000000</v>
      </c>
      <c r="AH549" s="76" t="str">
        <f t="shared" si="737"/>
        <v/>
      </c>
      <c r="AI549" s="76" t="str">
        <f t="shared" si="742"/>
        <v/>
      </c>
      <c r="AJ549" s="320" t="str">
        <f>IF($C549="","",IF($C549="@",0,IF(COUNTIF($C$21:$C$620,$C549)=1,0,1)))</f>
        <v/>
      </c>
      <c r="AK549" s="320" t="str">
        <f>IF($L549="","",IF(OR($L549="東京都",$L549="北海道",$L549="大阪府",$L549="京都府",RIGHT($L549,1)="県"),0,1))</f>
        <v/>
      </c>
      <c r="AO549" s="76" t="str">
        <f>IF(AP549="","",RANK(AP549,$AP$21:$AP$600,1))</f>
        <v/>
      </c>
      <c r="AP549" s="76" t="str">
        <f>IF(V549="","",C549)</f>
        <v/>
      </c>
      <c r="AQ549" s="1" t="str">
        <f>IF(AR549="","",RANK(AR549,$AR$21:$AR$600,1))</f>
        <v/>
      </c>
      <c r="AR549" s="76" t="str">
        <f>IF(W549="","",C549)</f>
        <v/>
      </c>
      <c r="BH549" s="76" t="str">
        <f t="shared" ref="BH549" si="763">IF(C549="","",G551)</f>
        <v/>
      </c>
      <c r="BI549" s="76" t="str">
        <f t="shared" ref="BI549" si="764">RIGHT(C549,3)</f>
        <v/>
      </c>
      <c r="BJ549" s="76" t="str">
        <f t="shared" ref="BJ549" si="765">IF(C549="","",RIGHT("00"&amp;BI549,3))</f>
        <v/>
      </c>
      <c r="BK549" s="76" t="str">
        <f t="shared" ref="BK549" si="766">CONCATENATE(BH549,BJ549)</f>
        <v/>
      </c>
    </row>
    <row r="550" spans="2:63" ht="18.75" customHeight="1">
      <c r="B550" s="125"/>
      <c r="C550" s="165"/>
      <c r="D550" s="170"/>
      <c r="E550" s="175"/>
      <c r="F550" s="171"/>
      <c r="G550" s="213"/>
      <c r="H550" s="214"/>
      <c r="I550" s="215"/>
      <c r="J550" s="170"/>
      <c r="K550" s="171"/>
      <c r="L550" s="170"/>
      <c r="M550" s="175"/>
      <c r="N550" s="171"/>
      <c r="O550" s="48" t="s">
        <v>154</v>
      </c>
      <c r="P550" s="27"/>
      <c r="Q550" s="45"/>
      <c r="R550" s="48" t="str">
        <f t="shared" si="738"/>
        <v/>
      </c>
      <c r="S550" s="45"/>
      <c r="T550" s="48" t="str">
        <f t="shared" si="739"/>
        <v/>
      </c>
      <c r="U550" s="73"/>
      <c r="V550" s="306"/>
      <c r="W550" s="306"/>
      <c r="AD550" s="76" t="str">
        <f>IF($P550="","0",VLOOKUP($P550,登録データ!$U$4:$V$19,2,FALSE))</f>
        <v>0</v>
      </c>
      <c r="AE550" s="76" t="str">
        <f t="shared" si="740"/>
        <v>00</v>
      </c>
      <c r="AF550" s="76" t="str">
        <f t="shared" si="741"/>
        <v/>
      </c>
      <c r="AG550" s="76" t="str">
        <f t="shared" si="736"/>
        <v>000000</v>
      </c>
      <c r="AH550" s="76" t="str">
        <f t="shared" si="737"/>
        <v/>
      </c>
      <c r="AI550" s="76" t="str">
        <f t="shared" si="742"/>
        <v/>
      </c>
      <c r="AJ550" s="320"/>
      <c r="AK550" s="320"/>
      <c r="BH550" s="76"/>
      <c r="BI550" s="76"/>
      <c r="BJ550" s="76"/>
      <c r="BK550" s="76"/>
    </row>
    <row r="551" spans="2:63" ht="19.5" customHeight="1" thickBot="1">
      <c r="B551" s="210"/>
      <c r="C551" s="166"/>
      <c r="D551" s="172"/>
      <c r="E551" s="176"/>
      <c r="F551" s="173"/>
      <c r="G551" s="216"/>
      <c r="H551" s="217"/>
      <c r="I551" s="218"/>
      <c r="J551" s="172"/>
      <c r="K551" s="173"/>
      <c r="L551" s="172"/>
      <c r="M551" s="176"/>
      <c r="N551" s="173"/>
      <c r="O551" s="9" t="s">
        <v>188</v>
      </c>
      <c r="P551" s="114"/>
      <c r="Q551" s="30"/>
      <c r="R551" s="9" t="str">
        <f t="shared" si="738"/>
        <v/>
      </c>
      <c r="S551" s="30"/>
      <c r="T551" s="9" t="str">
        <f t="shared" si="739"/>
        <v/>
      </c>
      <c r="U551" s="82"/>
      <c r="V551" s="306"/>
      <c r="W551" s="306"/>
      <c r="AD551" s="76" t="str">
        <f>IF($P551="","0",VLOOKUP($P551,登録データ!$U$4:$V$19,2,FALSE))</f>
        <v>0</v>
      </c>
      <c r="AE551" s="76" t="str">
        <f t="shared" si="740"/>
        <v>00</v>
      </c>
      <c r="AF551" s="76" t="str">
        <f t="shared" si="741"/>
        <v/>
      </c>
      <c r="AG551" s="76" t="str">
        <f t="shared" si="736"/>
        <v>000000</v>
      </c>
      <c r="AH551" s="76" t="str">
        <f t="shared" si="737"/>
        <v/>
      </c>
      <c r="AI551" s="76" t="str">
        <f t="shared" si="742"/>
        <v/>
      </c>
      <c r="AJ551" s="320"/>
      <c r="AK551" s="320"/>
      <c r="BH551" s="76"/>
      <c r="BI551" s="76"/>
      <c r="BJ551" s="76"/>
      <c r="BK551" s="76"/>
    </row>
    <row r="552" spans="2:63" ht="19.5" customHeight="1" thickTop="1">
      <c r="B552" s="125">
        <v>178</v>
      </c>
      <c r="C552" s="164"/>
      <c r="D552" s="168"/>
      <c r="E552" s="174"/>
      <c r="F552" s="169"/>
      <c r="G552" s="168"/>
      <c r="H552" s="174"/>
      <c r="I552" s="169"/>
      <c r="J552" s="168"/>
      <c r="K552" s="169"/>
      <c r="L552" s="168"/>
      <c r="M552" s="174"/>
      <c r="N552" s="169"/>
      <c r="O552" s="48" t="s">
        <v>153</v>
      </c>
      <c r="P552" s="113"/>
      <c r="Q552" s="32"/>
      <c r="R552" s="17" t="str">
        <f t="shared" si="738"/>
        <v/>
      </c>
      <c r="S552" s="32"/>
      <c r="T552" s="17" t="str">
        <f t="shared" si="739"/>
        <v/>
      </c>
      <c r="U552" s="102"/>
      <c r="V552" s="305"/>
      <c r="W552" s="305"/>
      <c r="AD552" s="76" t="str">
        <f>IF($P552="","0",VLOOKUP($P552,登録データ!$U$4:$V$19,2,FALSE))</f>
        <v>0</v>
      </c>
      <c r="AE552" s="76" t="str">
        <f t="shared" si="740"/>
        <v>00</v>
      </c>
      <c r="AF552" s="76" t="str">
        <f t="shared" si="741"/>
        <v/>
      </c>
      <c r="AG552" s="76" t="str">
        <f t="shared" si="736"/>
        <v>000000</v>
      </c>
      <c r="AH552" s="76" t="str">
        <f t="shared" si="737"/>
        <v/>
      </c>
      <c r="AI552" s="76" t="str">
        <f t="shared" si="742"/>
        <v/>
      </c>
      <c r="AJ552" s="320" t="str">
        <f>IF($C552="","",IF($C552="@",0,IF(COUNTIF($C$21:$C$620,$C552)=1,0,1)))</f>
        <v/>
      </c>
      <c r="AK552" s="320" t="str">
        <f>IF($L552="","",IF(OR($L552="東京都",$L552="北海道",$L552="大阪府",$L552="京都府",RIGHT($L552,1)="県"),0,1))</f>
        <v/>
      </c>
      <c r="AO552" s="76" t="str">
        <f>IF(AP552="","",RANK(AP552,$AP$21:$AP$600,1))</f>
        <v/>
      </c>
      <c r="AP552" s="76" t="str">
        <f>IF(V552="","",C552)</f>
        <v/>
      </c>
      <c r="AQ552" s="1" t="str">
        <f>IF(AR552="","",RANK(AR552,$AR$21:$AR$600,1))</f>
        <v/>
      </c>
      <c r="AR552" s="76" t="str">
        <f>IF(W552="","",C552)</f>
        <v/>
      </c>
      <c r="BH552" s="76" t="str">
        <f t="shared" ref="BH552" si="767">IF(C552="","",G554)</f>
        <v/>
      </c>
      <c r="BI552" s="76" t="str">
        <f t="shared" ref="BI552" si="768">RIGHT(C552,3)</f>
        <v/>
      </c>
      <c r="BJ552" s="76" t="str">
        <f t="shared" ref="BJ552" si="769">IF(C552="","",RIGHT("00"&amp;BI552,3))</f>
        <v/>
      </c>
      <c r="BK552" s="76" t="str">
        <f t="shared" ref="BK552" si="770">CONCATENATE(BH552,BJ552)</f>
        <v/>
      </c>
    </row>
    <row r="553" spans="2:63" ht="18.75" customHeight="1">
      <c r="B553" s="125"/>
      <c r="C553" s="165"/>
      <c r="D553" s="170"/>
      <c r="E553" s="175"/>
      <c r="F553" s="171"/>
      <c r="G553" s="213"/>
      <c r="H553" s="214"/>
      <c r="I553" s="215"/>
      <c r="J553" s="170"/>
      <c r="K553" s="171"/>
      <c r="L553" s="170"/>
      <c r="M553" s="175"/>
      <c r="N553" s="171"/>
      <c r="O553" s="48" t="s">
        <v>154</v>
      </c>
      <c r="P553" s="27"/>
      <c r="Q553" s="45"/>
      <c r="R553" s="48" t="str">
        <f t="shared" si="738"/>
        <v/>
      </c>
      <c r="S553" s="45"/>
      <c r="T553" s="48" t="str">
        <f t="shared" si="739"/>
        <v/>
      </c>
      <c r="U553" s="73"/>
      <c r="V553" s="306"/>
      <c r="W553" s="306"/>
      <c r="AD553" s="76" t="str">
        <f>IF($P553="","0",VLOOKUP($P553,登録データ!$U$4:$V$19,2,FALSE))</f>
        <v>0</v>
      </c>
      <c r="AE553" s="76" t="str">
        <f t="shared" si="740"/>
        <v>00</v>
      </c>
      <c r="AF553" s="76" t="str">
        <f t="shared" si="741"/>
        <v/>
      </c>
      <c r="AG553" s="76" t="str">
        <f t="shared" si="736"/>
        <v>000000</v>
      </c>
      <c r="AH553" s="76" t="str">
        <f t="shared" si="737"/>
        <v/>
      </c>
      <c r="AI553" s="76" t="str">
        <f t="shared" si="742"/>
        <v/>
      </c>
      <c r="AJ553" s="320"/>
      <c r="AK553" s="320"/>
      <c r="BH553" s="76"/>
      <c r="BI553" s="76"/>
      <c r="BJ553" s="76"/>
      <c r="BK553" s="76"/>
    </row>
    <row r="554" spans="2:63" ht="19.5" customHeight="1" thickBot="1">
      <c r="B554" s="210"/>
      <c r="C554" s="166"/>
      <c r="D554" s="172"/>
      <c r="E554" s="176"/>
      <c r="F554" s="173"/>
      <c r="G554" s="216"/>
      <c r="H554" s="217"/>
      <c r="I554" s="218"/>
      <c r="J554" s="172"/>
      <c r="K554" s="173"/>
      <c r="L554" s="172"/>
      <c r="M554" s="176"/>
      <c r="N554" s="173"/>
      <c r="O554" s="9" t="s">
        <v>188</v>
      </c>
      <c r="P554" s="114"/>
      <c r="Q554" s="30"/>
      <c r="R554" s="9" t="str">
        <f t="shared" si="738"/>
        <v/>
      </c>
      <c r="S554" s="30"/>
      <c r="T554" s="9" t="str">
        <f t="shared" si="739"/>
        <v/>
      </c>
      <c r="U554" s="82"/>
      <c r="V554" s="306"/>
      <c r="W554" s="306"/>
      <c r="AD554" s="76" t="str">
        <f>IF($P554="","0",VLOOKUP($P554,登録データ!$U$4:$V$19,2,FALSE))</f>
        <v>0</v>
      </c>
      <c r="AE554" s="76" t="str">
        <f t="shared" si="740"/>
        <v>00</v>
      </c>
      <c r="AF554" s="76" t="str">
        <f t="shared" si="741"/>
        <v/>
      </c>
      <c r="AG554" s="76" t="str">
        <f t="shared" si="736"/>
        <v>000000</v>
      </c>
      <c r="AH554" s="76" t="str">
        <f t="shared" si="737"/>
        <v/>
      </c>
      <c r="AI554" s="76" t="str">
        <f t="shared" si="742"/>
        <v/>
      </c>
      <c r="AJ554" s="320"/>
      <c r="AK554" s="320"/>
      <c r="BH554" s="76"/>
      <c r="BI554" s="76"/>
      <c r="BJ554" s="76"/>
      <c r="BK554" s="76"/>
    </row>
    <row r="555" spans="2:63" ht="19.5" customHeight="1" thickTop="1">
      <c r="B555" s="125">
        <v>179</v>
      </c>
      <c r="C555" s="164"/>
      <c r="D555" s="168"/>
      <c r="E555" s="174"/>
      <c r="F555" s="169"/>
      <c r="G555" s="168"/>
      <c r="H555" s="174"/>
      <c r="I555" s="169"/>
      <c r="J555" s="168"/>
      <c r="K555" s="169"/>
      <c r="L555" s="168"/>
      <c r="M555" s="174"/>
      <c r="N555" s="169"/>
      <c r="O555" s="48" t="s">
        <v>153</v>
      </c>
      <c r="P555" s="113"/>
      <c r="Q555" s="32"/>
      <c r="R555" s="17" t="str">
        <f t="shared" si="738"/>
        <v/>
      </c>
      <c r="S555" s="32"/>
      <c r="T555" s="17" t="str">
        <f t="shared" si="739"/>
        <v/>
      </c>
      <c r="U555" s="102"/>
      <c r="V555" s="305"/>
      <c r="W555" s="305"/>
      <c r="AD555" s="76" t="str">
        <f>IF($P555="","0",VLOOKUP($P555,登録データ!$U$4:$V$19,2,FALSE))</f>
        <v>0</v>
      </c>
      <c r="AE555" s="76" t="str">
        <f t="shared" si="740"/>
        <v>00</v>
      </c>
      <c r="AF555" s="76" t="str">
        <f t="shared" si="741"/>
        <v/>
      </c>
      <c r="AG555" s="76" t="str">
        <f t="shared" si="736"/>
        <v>000000</v>
      </c>
      <c r="AH555" s="76" t="str">
        <f t="shared" si="737"/>
        <v/>
      </c>
      <c r="AI555" s="76" t="str">
        <f t="shared" si="742"/>
        <v/>
      </c>
      <c r="AJ555" s="320" t="str">
        <f>IF($C555="","",IF($C555="@",0,IF(COUNTIF($C$21:$C$620,$C555)=1,0,1)))</f>
        <v/>
      </c>
      <c r="AK555" s="320" t="str">
        <f>IF($L555="","",IF(OR($L555="東京都",$L555="北海道",$L555="大阪府",$L555="京都府",RIGHT($L555,1)="県"),0,1))</f>
        <v/>
      </c>
      <c r="AO555" s="76" t="str">
        <f>IF(AP555="","",RANK(AP555,$AP$21:$AP$600,1))</f>
        <v/>
      </c>
      <c r="AP555" s="76" t="str">
        <f>IF(V555="","",C555)</f>
        <v/>
      </c>
      <c r="AQ555" s="1" t="str">
        <f>IF(AR555="","",RANK(AR555,$AR$21:$AR$600,1))</f>
        <v/>
      </c>
      <c r="AR555" s="76" t="str">
        <f>IF(W555="","",C555)</f>
        <v/>
      </c>
      <c r="BH555" s="76" t="str">
        <f t="shared" ref="BH555" si="771">IF(C555="","",G557)</f>
        <v/>
      </c>
      <c r="BI555" s="76" t="str">
        <f t="shared" ref="BI555" si="772">RIGHT(C555,3)</f>
        <v/>
      </c>
      <c r="BJ555" s="76" t="str">
        <f t="shared" ref="BJ555" si="773">IF(C555="","",RIGHT("00"&amp;BI555,3))</f>
        <v/>
      </c>
      <c r="BK555" s="76" t="str">
        <f t="shared" ref="BK555" si="774">CONCATENATE(BH555,BJ555)</f>
        <v/>
      </c>
    </row>
    <row r="556" spans="2:63" ht="18.75" customHeight="1">
      <c r="B556" s="125"/>
      <c r="C556" s="165"/>
      <c r="D556" s="170"/>
      <c r="E556" s="175"/>
      <c r="F556" s="171"/>
      <c r="G556" s="213"/>
      <c r="H556" s="214"/>
      <c r="I556" s="215"/>
      <c r="J556" s="170"/>
      <c r="K556" s="171"/>
      <c r="L556" s="170"/>
      <c r="M556" s="175"/>
      <c r="N556" s="171"/>
      <c r="O556" s="48" t="s">
        <v>154</v>
      </c>
      <c r="P556" s="27"/>
      <c r="Q556" s="45"/>
      <c r="R556" s="48" t="str">
        <f t="shared" si="738"/>
        <v/>
      </c>
      <c r="S556" s="45"/>
      <c r="T556" s="48" t="str">
        <f t="shared" si="739"/>
        <v/>
      </c>
      <c r="U556" s="73"/>
      <c r="V556" s="306"/>
      <c r="W556" s="306"/>
      <c r="AD556" s="76" t="str">
        <f>IF($P556="","0",VLOOKUP($P556,登録データ!$U$4:$V$19,2,FALSE))</f>
        <v>0</v>
      </c>
      <c r="AE556" s="76" t="str">
        <f t="shared" si="740"/>
        <v>00</v>
      </c>
      <c r="AF556" s="76" t="str">
        <f t="shared" si="741"/>
        <v/>
      </c>
      <c r="AG556" s="76" t="str">
        <f t="shared" si="736"/>
        <v>000000</v>
      </c>
      <c r="AH556" s="76" t="str">
        <f t="shared" si="737"/>
        <v/>
      </c>
      <c r="AI556" s="76" t="str">
        <f t="shared" si="742"/>
        <v/>
      </c>
      <c r="AJ556" s="320"/>
      <c r="AK556" s="320"/>
      <c r="BH556" s="76"/>
      <c r="BI556" s="76"/>
      <c r="BJ556" s="76"/>
      <c r="BK556" s="76"/>
    </row>
    <row r="557" spans="2:63" ht="19.5" customHeight="1" thickBot="1">
      <c r="B557" s="210"/>
      <c r="C557" s="166"/>
      <c r="D557" s="172"/>
      <c r="E557" s="176"/>
      <c r="F557" s="173"/>
      <c r="G557" s="216"/>
      <c r="H557" s="217"/>
      <c r="I557" s="218"/>
      <c r="J557" s="172"/>
      <c r="K557" s="173"/>
      <c r="L557" s="172"/>
      <c r="M557" s="176"/>
      <c r="N557" s="173"/>
      <c r="O557" s="9" t="s">
        <v>188</v>
      </c>
      <c r="P557" s="114"/>
      <c r="Q557" s="30"/>
      <c r="R557" s="9" t="str">
        <f t="shared" si="738"/>
        <v/>
      </c>
      <c r="S557" s="30"/>
      <c r="T557" s="9" t="str">
        <f t="shared" si="739"/>
        <v/>
      </c>
      <c r="U557" s="82"/>
      <c r="V557" s="306"/>
      <c r="W557" s="306"/>
      <c r="AD557" s="76" t="str">
        <f>IF($P557="","0",VLOOKUP($P557,登録データ!$U$4:$V$19,2,FALSE))</f>
        <v>0</v>
      </c>
      <c r="AE557" s="76" t="str">
        <f t="shared" si="740"/>
        <v>00</v>
      </c>
      <c r="AF557" s="76" t="str">
        <f t="shared" si="741"/>
        <v/>
      </c>
      <c r="AG557" s="76" t="str">
        <f t="shared" si="736"/>
        <v>000000</v>
      </c>
      <c r="AH557" s="76" t="str">
        <f t="shared" si="737"/>
        <v/>
      </c>
      <c r="AI557" s="76" t="str">
        <f t="shared" si="742"/>
        <v/>
      </c>
      <c r="AJ557" s="320"/>
      <c r="AK557" s="320"/>
      <c r="BH557" s="76"/>
      <c r="BI557" s="76"/>
      <c r="BJ557" s="76"/>
      <c r="BK557" s="76"/>
    </row>
    <row r="558" spans="2:63" ht="19.5" customHeight="1" thickTop="1">
      <c r="B558" s="125">
        <v>180</v>
      </c>
      <c r="C558" s="164"/>
      <c r="D558" s="168"/>
      <c r="E558" s="174"/>
      <c r="F558" s="169"/>
      <c r="G558" s="168"/>
      <c r="H558" s="174"/>
      <c r="I558" s="169"/>
      <c r="J558" s="168"/>
      <c r="K558" s="169"/>
      <c r="L558" s="168"/>
      <c r="M558" s="174"/>
      <c r="N558" s="169"/>
      <c r="O558" s="48" t="s">
        <v>153</v>
      </c>
      <c r="P558" s="113"/>
      <c r="Q558" s="32"/>
      <c r="R558" s="17" t="str">
        <f t="shared" si="738"/>
        <v/>
      </c>
      <c r="S558" s="32"/>
      <c r="T558" s="17" t="str">
        <f t="shared" si="739"/>
        <v/>
      </c>
      <c r="U558" s="102"/>
      <c r="V558" s="305"/>
      <c r="W558" s="305"/>
      <c r="AD558" s="76" t="str">
        <f>IF($P558="","0",VLOOKUP($P558,登録データ!$U$4:$V$19,2,FALSE))</f>
        <v>0</v>
      </c>
      <c r="AE558" s="76" t="str">
        <f t="shared" si="740"/>
        <v>00</v>
      </c>
      <c r="AF558" s="76" t="str">
        <f t="shared" si="741"/>
        <v/>
      </c>
      <c r="AG558" s="76" t="str">
        <f t="shared" si="736"/>
        <v>000000</v>
      </c>
      <c r="AH558" s="76" t="str">
        <f t="shared" si="737"/>
        <v/>
      </c>
      <c r="AI558" s="76" t="str">
        <f t="shared" si="742"/>
        <v/>
      </c>
      <c r="AJ558" s="320" t="str">
        <f>IF($C558="","",IF($C558="@",0,IF(COUNTIF($C$21:$C$620,$C558)=1,0,1)))</f>
        <v/>
      </c>
      <c r="AK558" s="320" t="str">
        <f>IF($L558="","",IF(OR($L558="東京都",$L558="北海道",$L558="大阪府",$L558="京都府",RIGHT($L558,1)="県"),0,1))</f>
        <v/>
      </c>
      <c r="AO558" s="76" t="str">
        <f>IF(AP558="","",RANK(AP558,$AP$21:$AP$600,1))</f>
        <v/>
      </c>
      <c r="AP558" s="76" t="str">
        <f>IF(V558="","",C558)</f>
        <v/>
      </c>
      <c r="AQ558" s="1" t="str">
        <f>IF(AR558="","",RANK(AR558,$AR$21:$AR$600,1))</f>
        <v/>
      </c>
      <c r="AR558" s="76" t="str">
        <f>IF(W558="","",C558)</f>
        <v/>
      </c>
      <c r="BH558" s="76" t="str">
        <f t="shared" ref="BH558" si="775">IF(C558="","",G560)</f>
        <v/>
      </c>
      <c r="BI558" s="76" t="str">
        <f t="shared" ref="BI558" si="776">RIGHT(C558,3)</f>
        <v/>
      </c>
      <c r="BJ558" s="76" t="str">
        <f t="shared" ref="BJ558" si="777">IF(C558="","",RIGHT("00"&amp;BI558,3))</f>
        <v/>
      </c>
      <c r="BK558" s="76" t="str">
        <f t="shared" ref="BK558" si="778">CONCATENATE(BH558,BJ558)</f>
        <v/>
      </c>
    </row>
    <row r="559" spans="2:63" ht="18.75" customHeight="1">
      <c r="B559" s="125"/>
      <c r="C559" s="165"/>
      <c r="D559" s="170"/>
      <c r="E559" s="175"/>
      <c r="F559" s="171"/>
      <c r="G559" s="213"/>
      <c r="H559" s="214"/>
      <c r="I559" s="215"/>
      <c r="J559" s="170"/>
      <c r="K559" s="171"/>
      <c r="L559" s="170"/>
      <c r="M559" s="175"/>
      <c r="N559" s="171"/>
      <c r="O559" s="48" t="s">
        <v>154</v>
      </c>
      <c r="P559" s="27"/>
      <c r="Q559" s="45"/>
      <c r="R559" s="48" t="str">
        <f t="shared" si="738"/>
        <v/>
      </c>
      <c r="S559" s="45"/>
      <c r="T559" s="48" t="str">
        <f t="shared" si="739"/>
        <v/>
      </c>
      <c r="U559" s="73"/>
      <c r="V559" s="306"/>
      <c r="W559" s="306"/>
      <c r="AD559" s="76" t="str">
        <f>IF($P559="","0",VLOOKUP($P559,登録データ!$U$4:$V$19,2,FALSE))</f>
        <v>0</v>
      </c>
      <c r="AE559" s="76" t="str">
        <f t="shared" si="740"/>
        <v>00</v>
      </c>
      <c r="AF559" s="76" t="str">
        <f t="shared" si="741"/>
        <v/>
      </c>
      <c r="AG559" s="76" t="str">
        <f t="shared" si="736"/>
        <v>000000</v>
      </c>
      <c r="AH559" s="76" t="str">
        <f t="shared" si="737"/>
        <v/>
      </c>
      <c r="AI559" s="76" t="str">
        <f t="shared" si="742"/>
        <v/>
      </c>
      <c r="AJ559" s="320"/>
      <c r="AK559" s="320"/>
      <c r="BH559" s="76"/>
      <c r="BI559" s="76"/>
      <c r="BJ559" s="76"/>
      <c r="BK559" s="76"/>
    </row>
    <row r="560" spans="2:63" ht="19.5" customHeight="1" thickBot="1">
      <c r="B560" s="210"/>
      <c r="C560" s="166"/>
      <c r="D560" s="172"/>
      <c r="E560" s="176"/>
      <c r="F560" s="173"/>
      <c r="G560" s="216"/>
      <c r="H560" s="217"/>
      <c r="I560" s="218"/>
      <c r="J560" s="172"/>
      <c r="K560" s="173"/>
      <c r="L560" s="172"/>
      <c r="M560" s="176"/>
      <c r="N560" s="173"/>
      <c r="O560" s="9" t="s">
        <v>188</v>
      </c>
      <c r="P560" s="114"/>
      <c r="Q560" s="30"/>
      <c r="R560" s="9" t="str">
        <f t="shared" si="738"/>
        <v/>
      </c>
      <c r="S560" s="30"/>
      <c r="T560" s="9" t="str">
        <f t="shared" si="739"/>
        <v/>
      </c>
      <c r="U560" s="82"/>
      <c r="V560" s="306"/>
      <c r="W560" s="306"/>
      <c r="AD560" s="76" t="str">
        <f>IF($P560="","0",VLOOKUP($P560,登録データ!$U$4:$V$19,2,FALSE))</f>
        <v>0</v>
      </c>
      <c r="AE560" s="76" t="str">
        <f t="shared" si="740"/>
        <v>00</v>
      </c>
      <c r="AF560" s="76" t="str">
        <f t="shared" si="741"/>
        <v/>
      </c>
      <c r="AG560" s="76" t="str">
        <f t="shared" si="736"/>
        <v>000000</v>
      </c>
      <c r="AH560" s="76" t="str">
        <f t="shared" si="737"/>
        <v/>
      </c>
      <c r="AI560" s="76" t="str">
        <f t="shared" si="742"/>
        <v/>
      </c>
      <c r="AJ560" s="320"/>
      <c r="AK560" s="320"/>
      <c r="BH560" s="76"/>
      <c r="BI560" s="76"/>
      <c r="BJ560" s="76"/>
      <c r="BK560" s="76"/>
    </row>
    <row r="561" spans="2:63" ht="19.5" customHeight="1" thickTop="1">
      <c r="B561" s="125">
        <v>181</v>
      </c>
      <c r="C561" s="164"/>
      <c r="D561" s="168"/>
      <c r="E561" s="174"/>
      <c r="F561" s="169"/>
      <c r="G561" s="168"/>
      <c r="H561" s="174"/>
      <c r="I561" s="169"/>
      <c r="J561" s="168"/>
      <c r="K561" s="169"/>
      <c r="L561" s="168"/>
      <c r="M561" s="174"/>
      <c r="N561" s="169"/>
      <c r="O561" s="48" t="s">
        <v>153</v>
      </c>
      <c r="P561" s="113"/>
      <c r="Q561" s="32"/>
      <c r="R561" s="17" t="str">
        <f t="shared" si="738"/>
        <v/>
      </c>
      <c r="S561" s="32"/>
      <c r="T561" s="17" t="str">
        <f t="shared" si="739"/>
        <v/>
      </c>
      <c r="U561" s="102"/>
      <c r="V561" s="305"/>
      <c r="W561" s="305"/>
      <c r="AD561" s="76" t="str">
        <f>IF($P561="","0",VLOOKUP($P561,登録データ!$U$4:$V$19,2,FALSE))</f>
        <v>0</v>
      </c>
      <c r="AE561" s="76" t="str">
        <f t="shared" si="740"/>
        <v>00</v>
      </c>
      <c r="AF561" s="76" t="str">
        <f t="shared" si="741"/>
        <v/>
      </c>
      <c r="AG561" s="76" t="str">
        <f t="shared" si="736"/>
        <v>000000</v>
      </c>
      <c r="AH561" s="76" t="str">
        <f t="shared" si="737"/>
        <v/>
      </c>
      <c r="AI561" s="76" t="str">
        <f t="shared" si="742"/>
        <v/>
      </c>
      <c r="AJ561" s="320" t="str">
        <f>IF($C561="","",IF($C561="@",0,IF(COUNTIF($C$21:$C$620,$C561)=1,0,1)))</f>
        <v/>
      </c>
      <c r="AK561" s="320" t="str">
        <f>IF($L561="","",IF(OR($L561="東京都",$L561="北海道",$L561="大阪府",$L561="京都府",RIGHT($L561,1)="県"),0,1))</f>
        <v/>
      </c>
      <c r="AO561" s="76" t="str">
        <f>IF(AP561="","",RANK(AP561,$AP$21:$AP$600,1))</f>
        <v/>
      </c>
      <c r="AP561" s="76" t="str">
        <f>IF(V561="","",C561)</f>
        <v/>
      </c>
      <c r="AQ561" s="1" t="str">
        <f>IF(AR561="","",RANK(AR561,$AR$21:$AR$600,1))</f>
        <v/>
      </c>
      <c r="AR561" s="76" t="str">
        <f>IF(W561="","",C561)</f>
        <v/>
      </c>
      <c r="BH561" s="76" t="str">
        <f t="shared" ref="BH561" si="779">IF(C561="","",G563)</f>
        <v/>
      </c>
      <c r="BI561" s="76" t="str">
        <f t="shared" ref="BI561" si="780">RIGHT(C561,3)</f>
        <v/>
      </c>
      <c r="BJ561" s="76" t="str">
        <f t="shared" ref="BJ561" si="781">IF(C561="","",RIGHT("00"&amp;BI561,3))</f>
        <v/>
      </c>
      <c r="BK561" s="76" t="str">
        <f t="shared" ref="BK561" si="782">CONCATENATE(BH561,BJ561)</f>
        <v/>
      </c>
    </row>
    <row r="562" spans="2:63" ht="18.75" customHeight="1">
      <c r="B562" s="125"/>
      <c r="C562" s="165"/>
      <c r="D562" s="170"/>
      <c r="E562" s="175"/>
      <c r="F562" s="171"/>
      <c r="G562" s="213"/>
      <c r="H562" s="214"/>
      <c r="I562" s="215"/>
      <c r="J562" s="170"/>
      <c r="K562" s="171"/>
      <c r="L562" s="170"/>
      <c r="M562" s="175"/>
      <c r="N562" s="171"/>
      <c r="O562" s="48" t="s">
        <v>154</v>
      </c>
      <c r="P562" s="27"/>
      <c r="Q562" s="45"/>
      <c r="R562" s="48" t="str">
        <f t="shared" si="738"/>
        <v/>
      </c>
      <c r="S562" s="45"/>
      <c r="T562" s="48" t="str">
        <f t="shared" si="739"/>
        <v/>
      </c>
      <c r="U562" s="73"/>
      <c r="V562" s="306"/>
      <c r="W562" s="306"/>
      <c r="AD562" s="76" t="str">
        <f>IF($P562="","0",VLOOKUP($P562,登録データ!$U$4:$V$19,2,FALSE))</f>
        <v>0</v>
      </c>
      <c r="AE562" s="76" t="str">
        <f t="shared" si="740"/>
        <v>00</v>
      </c>
      <c r="AF562" s="76" t="str">
        <f t="shared" si="741"/>
        <v/>
      </c>
      <c r="AG562" s="76" t="str">
        <f t="shared" si="736"/>
        <v>000000</v>
      </c>
      <c r="AH562" s="76" t="str">
        <f t="shared" si="737"/>
        <v/>
      </c>
      <c r="AI562" s="76" t="str">
        <f t="shared" si="742"/>
        <v/>
      </c>
      <c r="AJ562" s="320"/>
      <c r="AK562" s="320"/>
      <c r="BH562" s="76"/>
      <c r="BI562" s="76"/>
      <c r="BJ562" s="76"/>
      <c r="BK562" s="76"/>
    </row>
    <row r="563" spans="2:63" ht="19.5" customHeight="1" thickBot="1">
      <c r="B563" s="210"/>
      <c r="C563" s="166"/>
      <c r="D563" s="172"/>
      <c r="E563" s="176"/>
      <c r="F563" s="173"/>
      <c r="G563" s="216"/>
      <c r="H563" s="217"/>
      <c r="I563" s="218"/>
      <c r="J563" s="172"/>
      <c r="K563" s="173"/>
      <c r="L563" s="172"/>
      <c r="M563" s="176"/>
      <c r="N563" s="173"/>
      <c r="O563" s="9" t="s">
        <v>188</v>
      </c>
      <c r="P563" s="114"/>
      <c r="Q563" s="30"/>
      <c r="R563" s="9" t="str">
        <f t="shared" si="738"/>
        <v/>
      </c>
      <c r="S563" s="30"/>
      <c r="T563" s="9" t="str">
        <f t="shared" si="739"/>
        <v/>
      </c>
      <c r="U563" s="82"/>
      <c r="V563" s="306"/>
      <c r="W563" s="306"/>
      <c r="AD563" s="76" t="str">
        <f>IF($P563="","0",VLOOKUP($P563,登録データ!$U$4:$V$19,2,FALSE))</f>
        <v>0</v>
      </c>
      <c r="AE563" s="76" t="str">
        <f t="shared" si="740"/>
        <v>00</v>
      </c>
      <c r="AF563" s="76" t="str">
        <f t="shared" si="741"/>
        <v/>
      </c>
      <c r="AG563" s="76" t="str">
        <f t="shared" si="736"/>
        <v>000000</v>
      </c>
      <c r="AH563" s="76" t="str">
        <f t="shared" si="737"/>
        <v/>
      </c>
      <c r="AI563" s="76" t="str">
        <f t="shared" si="742"/>
        <v/>
      </c>
      <c r="AJ563" s="320"/>
      <c r="AK563" s="320"/>
      <c r="BH563" s="76"/>
      <c r="BI563" s="76"/>
      <c r="BJ563" s="76"/>
      <c r="BK563" s="76"/>
    </row>
    <row r="564" spans="2:63" ht="19.5" customHeight="1" thickTop="1">
      <c r="B564" s="125">
        <v>182</v>
      </c>
      <c r="C564" s="164"/>
      <c r="D564" s="168"/>
      <c r="E564" s="174"/>
      <c r="F564" s="169"/>
      <c r="G564" s="168"/>
      <c r="H564" s="174"/>
      <c r="I564" s="169"/>
      <c r="J564" s="168"/>
      <c r="K564" s="169"/>
      <c r="L564" s="168"/>
      <c r="M564" s="174"/>
      <c r="N564" s="169"/>
      <c r="O564" s="48" t="s">
        <v>153</v>
      </c>
      <c r="P564" s="113"/>
      <c r="Q564" s="32"/>
      <c r="R564" s="17" t="str">
        <f t="shared" si="738"/>
        <v/>
      </c>
      <c r="S564" s="32"/>
      <c r="T564" s="17" t="str">
        <f t="shared" si="739"/>
        <v/>
      </c>
      <c r="U564" s="102"/>
      <c r="V564" s="305"/>
      <c r="W564" s="305"/>
      <c r="AD564" s="76" t="str">
        <f>IF($P564="","0",VLOOKUP($P564,登録データ!$U$4:$V$19,2,FALSE))</f>
        <v>0</v>
      </c>
      <c r="AE564" s="76" t="str">
        <f t="shared" si="740"/>
        <v>00</v>
      </c>
      <c r="AF564" s="76" t="str">
        <f t="shared" si="741"/>
        <v/>
      </c>
      <c r="AG564" s="76" t="str">
        <f t="shared" si="736"/>
        <v>000000</v>
      </c>
      <c r="AH564" s="76" t="str">
        <f t="shared" si="737"/>
        <v/>
      </c>
      <c r="AI564" s="76" t="str">
        <f t="shared" si="742"/>
        <v/>
      </c>
      <c r="AJ564" s="320" t="str">
        <f>IF($C564="","",IF($C564="@",0,IF(COUNTIF($C$21:$C$620,$C564)=1,0,1)))</f>
        <v/>
      </c>
      <c r="AK564" s="320" t="str">
        <f>IF($L564="","",IF(OR($L564="東京都",$L564="北海道",$L564="大阪府",$L564="京都府",RIGHT($L564,1)="県"),0,1))</f>
        <v/>
      </c>
      <c r="AO564" s="76" t="str">
        <f>IF(AP564="","",RANK(AP564,$AP$21:$AP$600,1))</f>
        <v/>
      </c>
      <c r="AP564" s="76" t="str">
        <f>IF(V564="","",C564)</f>
        <v/>
      </c>
      <c r="AQ564" s="1" t="str">
        <f>IF(AR564="","",RANK(AR564,$AR$21:$AR$600,1))</f>
        <v/>
      </c>
      <c r="AR564" s="76" t="str">
        <f>IF(W564="","",C564)</f>
        <v/>
      </c>
      <c r="BH564" s="76" t="str">
        <f t="shared" ref="BH564" si="783">IF(C564="","",G566)</f>
        <v/>
      </c>
      <c r="BI564" s="76" t="str">
        <f t="shared" ref="BI564" si="784">RIGHT(C564,3)</f>
        <v/>
      </c>
      <c r="BJ564" s="76" t="str">
        <f t="shared" ref="BJ564" si="785">IF(C564="","",RIGHT("00"&amp;BI564,3))</f>
        <v/>
      </c>
      <c r="BK564" s="76" t="str">
        <f t="shared" ref="BK564" si="786">CONCATENATE(BH564,BJ564)</f>
        <v/>
      </c>
    </row>
    <row r="565" spans="2:63" ht="18.75" customHeight="1">
      <c r="B565" s="125"/>
      <c r="C565" s="165"/>
      <c r="D565" s="170"/>
      <c r="E565" s="175"/>
      <c r="F565" s="171"/>
      <c r="G565" s="213"/>
      <c r="H565" s="214"/>
      <c r="I565" s="215"/>
      <c r="J565" s="170"/>
      <c r="K565" s="171"/>
      <c r="L565" s="170"/>
      <c r="M565" s="175"/>
      <c r="N565" s="171"/>
      <c r="O565" s="48" t="s">
        <v>154</v>
      </c>
      <c r="P565" s="27"/>
      <c r="Q565" s="45"/>
      <c r="R565" s="48" t="str">
        <f t="shared" si="738"/>
        <v/>
      </c>
      <c r="S565" s="45"/>
      <c r="T565" s="48" t="str">
        <f t="shared" si="739"/>
        <v/>
      </c>
      <c r="U565" s="73"/>
      <c r="V565" s="306"/>
      <c r="W565" s="306"/>
      <c r="AD565" s="76" t="str">
        <f>IF($P565="","0",VLOOKUP($P565,登録データ!$U$4:$V$19,2,FALSE))</f>
        <v>0</v>
      </c>
      <c r="AE565" s="76" t="str">
        <f t="shared" si="740"/>
        <v>00</v>
      </c>
      <c r="AF565" s="76" t="str">
        <f t="shared" si="741"/>
        <v/>
      </c>
      <c r="AG565" s="76" t="str">
        <f t="shared" si="736"/>
        <v>000000</v>
      </c>
      <c r="AH565" s="76" t="str">
        <f t="shared" si="737"/>
        <v/>
      </c>
      <c r="AI565" s="76" t="str">
        <f t="shared" si="742"/>
        <v/>
      </c>
      <c r="AJ565" s="320"/>
      <c r="AK565" s="320"/>
      <c r="BH565" s="76"/>
      <c r="BI565" s="76"/>
      <c r="BJ565" s="76"/>
      <c r="BK565" s="76"/>
    </row>
    <row r="566" spans="2:63" ht="19.5" customHeight="1" thickBot="1">
      <c r="B566" s="210"/>
      <c r="C566" s="166"/>
      <c r="D566" s="172"/>
      <c r="E566" s="176"/>
      <c r="F566" s="173"/>
      <c r="G566" s="216"/>
      <c r="H566" s="217"/>
      <c r="I566" s="218"/>
      <c r="J566" s="172"/>
      <c r="K566" s="173"/>
      <c r="L566" s="172"/>
      <c r="M566" s="176"/>
      <c r="N566" s="173"/>
      <c r="O566" s="9" t="s">
        <v>188</v>
      </c>
      <c r="P566" s="114"/>
      <c r="Q566" s="30"/>
      <c r="R566" s="9" t="str">
        <f t="shared" si="738"/>
        <v/>
      </c>
      <c r="S566" s="30"/>
      <c r="T566" s="9" t="str">
        <f t="shared" si="739"/>
        <v/>
      </c>
      <c r="U566" s="82"/>
      <c r="V566" s="306"/>
      <c r="W566" s="306"/>
      <c r="AD566" s="76" t="str">
        <f>IF($P566="","0",VLOOKUP($P566,登録データ!$U$4:$V$19,2,FALSE))</f>
        <v>0</v>
      </c>
      <c r="AE566" s="76" t="str">
        <f t="shared" si="740"/>
        <v>00</v>
      </c>
      <c r="AF566" s="76" t="str">
        <f t="shared" si="741"/>
        <v/>
      </c>
      <c r="AG566" s="76" t="str">
        <f t="shared" si="736"/>
        <v>000000</v>
      </c>
      <c r="AH566" s="76" t="str">
        <f t="shared" si="737"/>
        <v/>
      </c>
      <c r="AI566" s="76" t="str">
        <f t="shared" si="742"/>
        <v/>
      </c>
      <c r="AJ566" s="320"/>
      <c r="AK566" s="320"/>
      <c r="BH566" s="76"/>
      <c r="BI566" s="76"/>
      <c r="BJ566" s="76"/>
      <c r="BK566" s="76"/>
    </row>
    <row r="567" spans="2:63" ht="19.5" customHeight="1" thickTop="1">
      <c r="B567" s="125">
        <v>183</v>
      </c>
      <c r="C567" s="164"/>
      <c r="D567" s="168"/>
      <c r="E567" s="174"/>
      <c r="F567" s="169"/>
      <c r="G567" s="168"/>
      <c r="H567" s="174"/>
      <c r="I567" s="169"/>
      <c r="J567" s="168"/>
      <c r="K567" s="169"/>
      <c r="L567" s="168"/>
      <c r="M567" s="174"/>
      <c r="N567" s="169"/>
      <c r="O567" s="48" t="s">
        <v>153</v>
      </c>
      <c r="P567" s="113"/>
      <c r="Q567" s="32"/>
      <c r="R567" s="17" t="str">
        <f t="shared" si="738"/>
        <v/>
      </c>
      <c r="S567" s="32"/>
      <c r="T567" s="17" t="str">
        <f t="shared" si="739"/>
        <v/>
      </c>
      <c r="U567" s="102"/>
      <c r="V567" s="305"/>
      <c r="W567" s="305"/>
      <c r="AD567" s="76" t="str">
        <f>IF($P567="","0",VLOOKUP($P567,登録データ!$U$4:$V$19,2,FALSE))</f>
        <v>0</v>
      </c>
      <c r="AE567" s="76" t="str">
        <f t="shared" si="740"/>
        <v>00</v>
      </c>
      <c r="AF567" s="76" t="str">
        <f t="shared" si="741"/>
        <v/>
      </c>
      <c r="AG567" s="76" t="str">
        <f t="shared" si="736"/>
        <v>000000</v>
      </c>
      <c r="AH567" s="76" t="str">
        <f t="shared" si="737"/>
        <v/>
      </c>
      <c r="AI567" s="76" t="str">
        <f t="shared" si="742"/>
        <v/>
      </c>
      <c r="AJ567" s="320" t="str">
        <f>IF($C567="","",IF($C567="@",0,IF(COUNTIF($C$21:$C$620,$C567)=1,0,1)))</f>
        <v/>
      </c>
      <c r="AK567" s="320" t="str">
        <f>IF($L567="","",IF(OR($L567="東京都",$L567="北海道",$L567="大阪府",$L567="京都府",RIGHT($L567,1)="県"),0,1))</f>
        <v/>
      </c>
      <c r="AO567" s="76" t="str">
        <f>IF(AP567="","",RANK(AP567,$AP$21:$AP$600,1))</f>
        <v/>
      </c>
      <c r="AP567" s="76" t="str">
        <f>IF(V567="","",C567)</f>
        <v/>
      </c>
      <c r="AQ567" s="1" t="str">
        <f>IF(AR567="","",RANK(AR567,$AR$21:$AR$600,1))</f>
        <v/>
      </c>
      <c r="AR567" s="76" t="str">
        <f>IF(W567="","",C567)</f>
        <v/>
      </c>
      <c r="BH567" s="76" t="str">
        <f t="shared" ref="BH567" si="787">IF(C567="","",G569)</f>
        <v/>
      </c>
      <c r="BI567" s="76" t="str">
        <f t="shared" ref="BI567" si="788">RIGHT(C567,3)</f>
        <v/>
      </c>
      <c r="BJ567" s="76" t="str">
        <f t="shared" ref="BJ567" si="789">IF(C567="","",RIGHT("00"&amp;BI567,3))</f>
        <v/>
      </c>
      <c r="BK567" s="76" t="str">
        <f t="shared" ref="BK567" si="790">CONCATENATE(BH567,BJ567)</f>
        <v/>
      </c>
    </row>
    <row r="568" spans="2:63" ht="18.75" customHeight="1">
      <c r="B568" s="125"/>
      <c r="C568" s="165"/>
      <c r="D568" s="170"/>
      <c r="E568" s="175"/>
      <c r="F568" s="171"/>
      <c r="G568" s="213"/>
      <c r="H568" s="214"/>
      <c r="I568" s="215"/>
      <c r="J568" s="170"/>
      <c r="K568" s="171"/>
      <c r="L568" s="170"/>
      <c r="M568" s="175"/>
      <c r="N568" s="171"/>
      <c r="O568" s="48" t="s">
        <v>154</v>
      </c>
      <c r="P568" s="27"/>
      <c r="Q568" s="45"/>
      <c r="R568" s="48" t="str">
        <f t="shared" si="738"/>
        <v/>
      </c>
      <c r="S568" s="45"/>
      <c r="T568" s="48" t="str">
        <f t="shared" si="739"/>
        <v/>
      </c>
      <c r="U568" s="73"/>
      <c r="V568" s="306"/>
      <c r="W568" s="306"/>
      <c r="AD568" s="76" t="str">
        <f>IF($P568="","0",VLOOKUP($P568,登録データ!$U$4:$V$19,2,FALSE))</f>
        <v>0</v>
      </c>
      <c r="AE568" s="76" t="str">
        <f t="shared" si="740"/>
        <v>00</v>
      </c>
      <c r="AF568" s="76" t="str">
        <f t="shared" si="741"/>
        <v/>
      </c>
      <c r="AG568" s="76" t="str">
        <f t="shared" si="736"/>
        <v>000000</v>
      </c>
      <c r="AH568" s="76" t="str">
        <f t="shared" si="737"/>
        <v/>
      </c>
      <c r="AI568" s="76" t="str">
        <f t="shared" si="742"/>
        <v/>
      </c>
      <c r="AJ568" s="320"/>
      <c r="AK568" s="320"/>
      <c r="BH568" s="76"/>
      <c r="BI568" s="76"/>
      <c r="BJ568" s="76"/>
      <c r="BK568" s="76"/>
    </row>
    <row r="569" spans="2:63" ht="19.5" customHeight="1" thickBot="1">
      <c r="B569" s="210"/>
      <c r="C569" s="166"/>
      <c r="D569" s="172"/>
      <c r="E569" s="176"/>
      <c r="F569" s="173"/>
      <c r="G569" s="216"/>
      <c r="H569" s="217"/>
      <c r="I569" s="218"/>
      <c r="J569" s="172"/>
      <c r="K569" s="173"/>
      <c r="L569" s="172"/>
      <c r="M569" s="176"/>
      <c r="N569" s="173"/>
      <c r="O569" s="9" t="s">
        <v>188</v>
      </c>
      <c r="P569" s="114"/>
      <c r="Q569" s="30"/>
      <c r="R569" s="9" t="str">
        <f t="shared" si="738"/>
        <v/>
      </c>
      <c r="S569" s="30"/>
      <c r="T569" s="9" t="str">
        <f t="shared" si="739"/>
        <v/>
      </c>
      <c r="U569" s="82"/>
      <c r="V569" s="306"/>
      <c r="W569" s="306"/>
      <c r="AD569" s="76" t="str">
        <f>IF($P569="","0",VLOOKUP($P569,登録データ!$U$4:$V$19,2,FALSE))</f>
        <v>0</v>
      </c>
      <c r="AE569" s="76" t="str">
        <f t="shared" si="740"/>
        <v>00</v>
      </c>
      <c r="AF569" s="76" t="str">
        <f t="shared" si="741"/>
        <v/>
      </c>
      <c r="AG569" s="76" t="str">
        <f t="shared" si="736"/>
        <v>000000</v>
      </c>
      <c r="AH569" s="76" t="str">
        <f t="shared" si="737"/>
        <v/>
      </c>
      <c r="AI569" s="76" t="str">
        <f t="shared" si="742"/>
        <v/>
      </c>
      <c r="AJ569" s="320"/>
      <c r="AK569" s="320"/>
      <c r="BH569" s="76"/>
      <c r="BI569" s="76"/>
      <c r="BJ569" s="76"/>
      <c r="BK569" s="76"/>
    </row>
    <row r="570" spans="2:63" ht="19.5" customHeight="1" thickTop="1">
      <c r="B570" s="125">
        <v>184</v>
      </c>
      <c r="C570" s="164"/>
      <c r="D570" s="168"/>
      <c r="E570" s="174"/>
      <c r="F570" s="169"/>
      <c r="G570" s="168"/>
      <c r="H570" s="174"/>
      <c r="I570" s="169"/>
      <c r="J570" s="168"/>
      <c r="K570" s="169"/>
      <c r="L570" s="168"/>
      <c r="M570" s="174"/>
      <c r="N570" s="169"/>
      <c r="O570" s="48" t="s">
        <v>153</v>
      </c>
      <c r="P570" s="113"/>
      <c r="Q570" s="32"/>
      <c r="R570" s="17" t="str">
        <f t="shared" si="738"/>
        <v/>
      </c>
      <c r="S570" s="32"/>
      <c r="T570" s="17" t="str">
        <f t="shared" si="739"/>
        <v/>
      </c>
      <c r="U570" s="102"/>
      <c r="V570" s="305"/>
      <c r="W570" s="305"/>
      <c r="AD570" s="76" t="str">
        <f>IF($P570="","0",VLOOKUP($P570,登録データ!$U$4:$V$19,2,FALSE))</f>
        <v>0</v>
      </c>
      <c r="AE570" s="76" t="str">
        <f t="shared" si="740"/>
        <v>00</v>
      </c>
      <c r="AF570" s="76" t="str">
        <f t="shared" si="741"/>
        <v/>
      </c>
      <c r="AG570" s="76" t="str">
        <f t="shared" si="736"/>
        <v>000000</v>
      </c>
      <c r="AH570" s="76" t="str">
        <f t="shared" si="737"/>
        <v/>
      </c>
      <c r="AI570" s="76" t="str">
        <f t="shared" si="742"/>
        <v/>
      </c>
      <c r="AJ570" s="320" t="str">
        <f>IF($C570="","",IF($C570="@",0,IF(COUNTIF($C$21:$C$620,$C570)=1,0,1)))</f>
        <v/>
      </c>
      <c r="AK570" s="320" t="str">
        <f>IF($L570="","",IF(OR($L570="東京都",$L570="北海道",$L570="大阪府",$L570="京都府",RIGHT($L570,1)="県"),0,1))</f>
        <v/>
      </c>
      <c r="AO570" s="76" t="str">
        <f>IF(AP570="","",RANK(AP570,$AP$21:$AP$600,1))</f>
        <v/>
      </c>
      <c r="AP570" s="76" t="str">
        <f>IF(V570="","",C570)</f>
        <v/>
      </c>
      <c r="AQ570" s="1" t="str">
        <f>IF(AR570="","",RANK(AR570,$AR$21:$AR$600,1))</f>
        <v/>
      </c>
      <c r="AR570" s="76" t="str">
        <f>IF(W570="","",C570)</f>
        <v/>
      </c>
      <c r="BH570" s="76" t="str">
        <f t="shared" ref="BH570" si="791">IF(C570="","",G572)</f>
        <v/>
      </c>
      <c r="BI570" s="76" t="str">
        <f t="shared" ref="BI570" si="792">RIGHT(C570,3)</f>
        <v/>
      </c>
      <c r="BJ570" s="76" t="str">
        <f t="shared" ref="BJ570" si="793">IF(C570="","",RIGHT("00"&amp;BI570,3))</f>
        <v/>
      </c>
      <c r="BK570" s="76" t="str">
        <f t="shared" ref="BK570" si="794">CONCATENATE(BH570,BJ570)</f>
        <v/>
      </c>
    </row>
    <row r="571" spans="2:63" ht="18.75" customHeight="1">
      <c r="B571" s="125"/>
      <c r="C571" s="165"/>
      <c r="D571" s="170"/>
      <c r="E571" s="175"/>
      <c r="F571" s="171"/>
      <c r="G571" s="213"/>
      <c r="H571" s="214"/>
      <c r="I571" s="215"/>
      <c r="J571" s="170"/>
      <c r="K571" s="171"/>
      <c r="L571" s="170"/>
      <c r="M571" s="175"/>
      <c r="N571" s="171"/>
      <c r="O571" s="48" t="s">
        <v>154</v>
      </c>
      <c r="P571" s="27"/>
      <c r="Q571" s="45"/>
      <c r="R571" s="48" t="str">
        <f t="shared" si="738"/>
        <v/>
      </c>
      <c r="S571" s="45"/>
      <c r="T571" s="48" t="str">
        <f t="shared" si="739"/>
        <v/>
      </c>
      <c r="U571" s="73"/>
      <c r="V571" s="306"/>
      <c r="W571" s="306"/>
      <c r="AD571" s="76" t="str">
        <f>IF($P571="","0",VLOOKUP($P571,登録データ!$U$4:$V$19,2,FALSE))</f>
        <v>0</v>
      </c>
      <c r="AE571" s="76" t="str">
        <f t="shared" si="740"/>
        <v>00</v>
      </c>
      <c r="AF571" s="76" t="str">
        <f t="shared" si="741"/>
        <v/>
      </c>
      <c r="AG571" s="76" t="str">
        <f t="shared" si="736"/>
        <v>000000</v>
      </c>
      <c r="AH571" s="76" t="str">
        <f t="shared" si="737"/>
        <v/>
      </c>
      <c r="AI571" s="76" t="str">
        <f t="shared" si="742"/>
        <v/>
      </c>
      <c r="AJ571" s="320"/>
      <c r="AK571" s="320"/>
      <c r="BH571" s="76"/>
      <c r="BI571" s="76"/>
      <c r="BJ571" s="76"/>
      <c r="BK571" s="76"/>
    </row>
    <row r="572" spans="2:63" ht="19.5" customHeight="1" thickBot="1">
      <c r="B572" s="210"/>
      <c r="C572" s="166"/>
      <c r="D572" s="172"/>
      <c r="E572" s="176"/>
      <c r="F572" s="173"/>
      <c r="G572" s="216"/>
      <c r="H572" s="217"/>
      <c r="I572" s="218"/>
      <c r="J572" s="172"/>
      <c r="K572" s="173"/>
      <c r="L572" s="172"/>
      <c r="M572" s="176"/>
      <c r="N572" s="173"/>
      <c r="O572" s="9" t="s">
        <v>188</v>
      </c>
      <c r="P572" s="114"/>
      <c r="Q572" s="30"/>
      <c r="R572" s="9" t="str">
        <f t="shared" si="738"/>
        <v/>
      </c>
      <c r="S572" s="30"/>
      <c r="T572" s="9" t="str">
        <f t="shared" si="739"/>
        <v/>
      </c>
      <c r="U572" s="82"/>
      <c r="V572" s="306"/>
      <c r="W572" s="306"/>
      <c r="AD572" s="76" t="str">
        <f>IF($P572="","0",VLOOKUP($P572,登録データ!$U$4:$V$19,2,FALSE))</f>
        <v>0</v>
      </c>
      <c r="AE572" s="76" t="str">
        <f t="shared" si="740"/>
        <v>00</v>
      </c>
      <c r="AF572" s="76" t="str">
        <f t="shared" si="741"/>
        <v/>
      </c>
      <c r="AG572" s="76" t="str">
        <f t="shared" si="736"/>
        <v>000000</v>
      </c>
      <c r="AH572" s="76" t="str">
        <f t="shared" si="737"/>
        <v/>
      </c>
      <c r="AI572" s="76" t="str">
        <f t="shared" si="742"/>
        <v/>
      </c>
      <c r="AJ572" s="320"/>
      <c r="AK572" s="320"/>
      <c r="BH572" s="76"/>
      <c r="BI572" s="76"/>
      <c r="BJ572" s="76"/>
      <c r="BK572" s="76"/>
    </row>
    <row r="573" spans="2:63" ht="19.5" customHeight="1" thickTop="1">
      <c r="B573" s="125">
        <v>185</v>
      </c>
      <c r="C573" s="164"/>
      <c r="D573" s="168"/>
      <c r="E573" s="174"/>
      <c r="F573" s="169"/>
      <c r="G573" s="168"/>
      <c r="H573" s="174"/>
      <c r="I573" s="169"/>
      <c r="J573" s="168"/>
      <c r="K573" s="169"/>
      <c r="L573" s="168"/>
      <c r="M573" s="174"/>
      <c r="N573" s="169"/>
      <c r="O573" s="48" t="s">
        <v>153</v>
      </c>
      <c r="P573" s="113"/>
      <c r="Q573" s="32"/>
      <c r="R573" s="17" t="str">
        <f t="shared" si="738"/>
        <v/>
      </c>
      <c r="S573" s="32"/>
      <c r="T573" s="17" t="str">
        <f t="shared" si="739"/>
        <v/>
      </c>
      <c r="U573" s="102"/>
      <c r="V573" s="305"/>
      <c r="W573" s="305"/>
      <c r="AD573" s="76" t="str">
        <f>IF($P573="","0",VLOOKUP($P573,登録データ!$U$4:$V$19,2,FALSE))</f>
        <v>0</v>
      </c>
      <c r="AE573" s="76" t="str">
        <f t="shared" si="740"/>
        <v>00</v>
      </c>
      <c r="AF573" s="76" t="str">
        <f t="shared" si="741"/>
        <v/>
      </c>
      <c r="AG573" s="76" t="str">
        <f t="shared" si="736"/>
        <v>000000</v>
      </c>
      <c r="AH573" s="76" t="str">
        <f t="shared" si="737"/>
        <v/>
      </c>
      <c r="AI573" s="76" t="str">
        <f t="shared" si="742"/>
        <v/>
      </c>
      <c r="AJ573" s="320" t="str">
        <f>IF($C573="","",IF($C573="@",0,IF(COUNTIF($C$21:$C$620,$C573)=1,0,1)))</f>
        <v/>
      </c>
      <c r="AK573" s="320" t="str">
        <f>IF($L573="","",IF(OR($L573="東京都",$L573="北海道",$L573="大阪府",$L573="京都府",RIGHT($L573,1)="県"),0,1))</f>
        <v/>
      </c>
      <c r="AO573" s="76" t="str">
        <f>IF(AP573="","",RANK(AP573,$AP$21:$AP$600,1))</f>
        <v/>
      </c>
      <c r="AP573" s="76" t="str">
        <f>IF(V573="","",C573)</f>
        <v/>
      </c>
      <c r="AQ573" s="1" t="str">
        <f>IF(AR573="","",RANK(AR573,$AR$21:$AR$600,1))</f>
        <v/>
      </c>
      <c r="AR573" s="76" t="str">
        <f>IF(W573="","",C573)</f>
        <v/>
      </c>
      <c r="BH573" s="76" t="str">
        <f t="shared" ref="BH573" si="795">IF(C573="","",G575)</f>
        <v/>
      </c>
      <c r="BI573" s="76" t="str">
        <f t="shared" ref="BI573" si="796">RIGHT(C573,3)</f>
        <v/>
      </c>
      <c r="BJ573" s="76" t="str">
        <f t="shared" ref="BJ573" si="797">IF(C573="","",RIGHT("00"&amp;BI573,3))</f>
        <v/>
      </c>
      <c r="BK573" s="76" t="str">
        <f t="shared" ref="BK573" si="798">CONCATENATE(BH573,BJ573)</f>
        <v/>
      </c>
    </row>
    <row r="574" spans="2:63" ht="18.75" customHeight="1">
      <c r="B574" s="125"/>
      <c r="C574" s="165"/>
      <c r="D574" s="170"/>
      <c r="E574" s="175"/>
      <c r="F574" s="171"/>
      <c r="G574" s="213"/>
      <c r="H574" s="214"/>
      <c r="I574" s="215"/>
      <c r="J574" s="170"/>
      <c r="K574" s="171"/>
      <c r="L574" s="170"/>
      <c r="M574" s="175"/>
      <c r="N574" s="171"/>
      <c r="O574" s="48" t="s">
        <v>154</v>
      </c>
      <c r="P574" s="27"/>
      <c r="Q574" s="45"/>
      <c r="R574" s="48" t="str">
        <f t="shared" si="738"/>
        <v/>
      </c>
      <c r="S574" s="45"/>
      <c r="T574" s="48" t="str">
        <f t="shared" si="739"/>
        <v/>
      </c>
      <c r="U574" s="73"/>
      <c r="V574" s="306"/>
      <c r="W574" s="306"/>
      <c r="AD574" s="76" t="str">
        <f>IF($P574="","0",VLOOKUP($P574,登録データ!$U$4:$V$19,2,FALSE))</f>
        <v>0</v>
      </c>
      <c r="AE574" s="76" t="str">
        <f t="shared" si="740"/>
        <v>00</v>
      </c>
      <c r="AF574" s="76" t="str">
        <f t="shared" si="741"/>
        <v/>
      </c>
      <c r="AG574" s="76" t="str">
        <f t="shared" si="736"/>
        <v>000000</v>
      </c>
      <c r="AH574" s="76" t="str">
        <f t="shared" si="737"/>
        <v/>
      </c>
      <c r="AI574" s="76" t="str">
        <f t="shared" si="742"/>
        <v/>
      </c>
      <c r="AJ574" s="320"/>
      <c r="AK574" s="320"/>
      <c r="BH574" s="76"/>
      <c r="BI574" s="76"/>
      <c r="BJ574" s="76"/>
      <c r="BK574" s="76"/>
    </row>
    <row r="575" spans="2:63" ht="19.5" customHeight="1" thickBot="1">
      <c r="B575" s="210"/>
      <c r="C575" s="166"/>
      <c r="D575" s="172"/>
      <c r="E575" s="176"/>
      <c r="F575" s="173"/>
      <c r="G575" s="216"/>
      <c r="H575" s="217"/>
      <c r="I575" s="218"/>
      <c r="J575" s="172"/>
      <c r="K575" s="173"/>
      <c r="L575" s="172"/>
      <c r="M575" s="176"/>
      <c r="N575" s="173"/>
      <c r="O575" s="9" t="s">
        <v>188</v>
      </c>
      <c r="P575" s="114"/>
      <c r="Q575" s="30"/>
      <c r="R575" s="9" t="str">
        <f t="shared" si="738"/>
        <v/>
      </c>
      <c r="S575" s="30"/>
      <c r="T575" s="9" t="str">
        <f t="shared" si="739"/>
        <v/>
      </c>
      <c r="U575" s="82"/>
      <c r="V575" s="306"/>
      <c r="W575" s="306"/>
      <c r="AD575" s="76" t="str">
        <f>IF($P575="","0",VLOOKUP($P575,登録データ!$U$4:$V$19,2,FALSE))</f>
        <v>0</v>
      </c>
      <c r="AE575" s="76" t="str">
        <f t="shared" si="740"/>
        <v>00</v>
      </c>
      <c r="AF575" s="76" t="str">
        <f t="shared" si="741"/>
        <v/>
      </c>
      <c r="AG575" s="76" t="str">
        <f t="shared" si="736"/>
        <v>000000</v>
      </c>
      <c r="AH575" s="76" t="str">
        <f t="shared" si="737"/>
        <v/>
      </c>
      <c r="AI575" s="76" t="str">
        <f t="shared" si="742"/>
        <v/>
      </c>
      <c r="AJ575" s="320"/>
      <c r="AK575" s="320"/>
      <c r="BH575" s="76"/>
      <c r="BI575" s="76"/>
      <c r="BJ575" s="76"/>
      <c r="BK575" s="76"/>
    </row>
    <row r="576" spans="2:63" ht="19.5" customHeight="1" thickTop="1">
      <c r="B576" s="125">
        <v>186</v>
      </c>
      <c r="C576" s="164"/>
      <c r="D576" s="168"/>
      <c r="E576" s="174"/>
      <c r="F576" s="169"/>
      <c r="G576" s="168"/>
      <c r="H576" s="174"/>
      <c r="I576" s="169"/>
      <c r="J576" s="168"/>
      <c r="K576" s="169"/>
      <c r="L576" s="168"/>
      <c r="M576" s="174"/>
      <c r="N576" s="169"/>
      <c r="O576" s="48" t="s">
        <v>153</v>
      </c>
      <c r="P576" s="113"/>
      <c r="Q576" s="32"/>
      <c r="R576" s="17" t="str">
        <f t="shared" si="738"/>
        <v/>
      </c>
      <c r="S576" s="32"/>
      <c r="T576" s="17" t="str">
        <f t="shared" si="739"/>
        <v/>
      </c>
      <c r="U576" s="102"/>
      <c r="V576" s="305"/>
      <c r="W576" s="305"/>
      <c r="AD576" s="76" t="str">
        <f>IF($P576="","0",VLOOKUP($P576,登録データ!$U$4:$V$19,2,FALSE))</f>
        <v>0</v>
      </c>
      <c r="AE576" s="76" t="str">
        <f t="shared" si="740"/>
        <v>00</v>
      </c>
      <c r="AF576" s="76" t="str">
        <f t="shared" si="741"/>
        <v/>
      </c>
      <c r="AG576" s="76" t="str">
        <f t="shared" si="736"/>
        <v>000000</v>
      </c>
      <c r="AH576" s="76" t="str">
        <f t="shared" si="737"/>
        <v/>
      </c>
      <c r="AI576" s="76" t="str">
        <f t="shared" si="742"/>
        <v/>
      </c>
      <c r="AJ576" s="320" t="str">
        <f>IF($C576="","",IF($C576="@",0,IF(COUNTIF($C$21:$C$620,$C576)=1,0,1)))</f>
        <v/>
      </c>
      <c r="AK576" s="320" t="str">
        <f>IF($L576="","",IF(OR($L576="東京都",$L576="北海道",$L576="大阪府",$L576="京都府",RIGHT($L576,1)="県"),0,1))</f>
        <v/>
      </c>
      <c r="AO576" s="76" t="str">
        <f>IF(AP576="","",RANK(AP576,$AP$21:$AP$600,1))</f>
        <v/>
      </c>
      <c r="AP576" s="76" t="str">
        <f>IF(V576="","",C576)</f>
        <v/>
      </c>
      <c r="AQ576" s="1" t="str">
        <f>IF(AR576="","",RANK(AR576,$AR$21:$AR$600,1))</f>
        <v/>
      </c>
      <c r="AR576" s="76" t="str">
        <f>IF(W576="","",C576)</f>
        <v/>
      </c>
      <c r="BH576" s="76" t="str">
        <f t="shared" ref="BH576" si="799">IF(C576="","",G578)</f>
        <v/>
      </c>
      <c r="BI576" s="76" t="str">
        <f t="shared" ref="BI576" si="800">RIGHT(C576,3)</f>
        <v/>
      </c>
      <c r="BJ576" s="76" t="str">
        <f t="shared" ref="BJ576" si="801">IF(C576="","",RIGHT("00"&amp;BI576,3))</f>
        <v/>
      </c>
      <c r="BK576" s="76" t="str">
        <f t="shared" ref="BK576" si="802">CONCATENATE(BH576,BJ576)</f>
        <v/>
      </c>
    </row>
    <row r="577" spans="2:63" ht="18.75" customHeight="1">
      <c r="B577" s="125"/>
      <c r="C577" s="165"/>
      <c r="D577" s="170"/>
      <c r="E577" s="175"/>
      <c r="F577" s="171"/>
      <c r="G577" s="213"/>
      <c r="H577" s="214"/>
      <c r="I577" s="215"/>
      <c r="J577" s="170"/>
      <c r="K577" s="171"/>
      <c r="L577" s="170"/>
      <c r="M577" s="175"/>
      <c r="N577" s="171"/>
      <c r="O577" s="48" t="s">
        <v>154</v>
      </c>
      <c r="P577" s="27"/>
      <c r="Q577" s="45"/>
      <c r="R577" s="48" t="str">
        <f t="shared" si="738"/>
        <v/>
      </c>
      <c r="S577" s="45"/>
      <c r="T577" s="48" t="str">
        <f t="shared" si="739"/>
        <v/>
      </c>
      <c r="U577" s="73"/>
      <c r="V577" s="306"/>
      <c r="W577" s="306"/>
      <c r="AD577" s="76" t="str">
        <f>IF($P577="","0",VLOOKUP($P577,登録データ!$U$4:$V$19,2,FALSE))</f>
        <v>0</v>
      </c>
      <c r="AE577" s="76" t="str">
        <f t="shared" si="740"/>
        <v>00</v>
      </c>
      <c r="AF577" s="76" t="str">
        <f t="shared" si="741"/>
        <v/>
      </c>
      <c r="AG577" s="76" t="str">
        <f t="shared" si="736"/>
        <v>000000</v>
      </c>
      <c r="AH577" s="76" t="str">
        <f t="shared" si="737"/>
        <v/>
      </c>
      <c r="AI577" s="76" t="str">
        <f t="shared" si="742"/>
        <v/>
      </c>
      <c r="AJ577" s="320"/>
      <c r="AK577" s="320"/>
      <c r="BH577" s="76"/>
      <c r="BI577" s="76"/>
      <c r="BJ577" s="76"/>
      <c r="BK577" s="76"/>
    </row>
    <row r="578" spans="2:63" ht="19.5" customHeight="1" thickBot="1">
      <c r="B578" s="210"/>
      <c r="C578" s="166"/>
      <c r="D578" s="172"/>
      <c r="E578" s="176"/>
      <c r="F578" s="173"/>
      <c r="G578" s="216"/>
      <c r="H578" s="217"/>
      <c r="I578" s="218"/>
      <c r="J578" s="172"/>
      <c r="K578" s="173"/>
      <c r="L578" s="172"/>
      <c r="M578" s="176"/>
      <c r="N578" s="173"/>
      <c r="O578" s="9" t="s">
        <v>188</v>
      </c>
      <c r="P578" s="114"/>
      <c r="Q578" s="30"/>
      <c r="R578" s="9" t="str">
        <f t="shared" si="738"/>
        <v/>
      </c>
      <c r="S578" s="30"/>
      <c r="T578" s="9" t="str">
        <f t="shared" si="739"/>
        <v/>
      </c>
      <c r="U578" s="82"/>
      <c r="V578" s="306"/>
      <c r="W578" s="306"/>
      <c r="AD578" s="76" t="str">
        <f>IF($P578="","0",VLOOKUP($P578,登録データ!$U$4:$V$19,2,FALSE))</f>
        <v>0</v>
      </c>
      <c r="AE578" s="76" t="str">
        <f t="shared" si="740"/>
        <v>00</v>
      </c>
      <c r="AF578" s="76" t="str">
        <f t="shared" si="741"/>
        <v/>
      </c>
      <c r="AG578" s="76" t="str">
        <f t="shared" si="736"/>
        <v>000000</v>
      </c>
      <c r="AH578" s="76" t="str">
        <f t="shared" si="737"/>
        <v/>
      </c>
      <c r="AI578" s="76" t="str">
        <f t="shared" si="742"/>
        <v/>
      </c>
      <c r="AJ578" s="320"/>
      <c r="AK578" s="320"/>
      <c r="BH578" s="76"/>
      <c r="BI578" s="76"/>
      <c r="BJ578" s="76"/>
      <c r="BK578" s="76"/>
    </row>
    <row r="579" spans="2:63" ht="19.5" customHeight="1" thickTop="1">
      <c r="B579" s="125">
        <v>187</v>
      </c>
      <c r="C579" s="164"/>
      <c r="D579" s="168"/>
      <c r="E579" s="174"/>
      <c r="F579" s="169"/>
      <c r="G579" s="168"/>
      <c r="H579" s="174"/>
      <c r="I579" s="169"/>
      <c r="J579" s="168"/>
      <c r="K579" s="169"/>
      <c r="L579" s="168"/>
      <c r="M579" s="174"/>
      <c r="N579" s="169"/>
      <c r="O579" s="48" t="s">
        <v>153</v>
      </c>
      <c r="P579" s="113"/>
      <c r="Q579" s="32"/>
      <c r="R579" s="17" t="str">
        <f t="shared" si="738"/>
        <v/>
      </c>
      <c r="S579" s="32"/>
      <c r="T579" s="17" t="str">
        <f t="shared" si="739"/>
        <v/>
      </c>
      <c r="U579" s="102"/>
      <c r="V579" s="305"/>
      <c r="W579" s="305"/>
      <c r="AD579" s="76" t="str">
        <f>IF($P579="","0",VLOOKUP($P579,登録データ!$U$4:$V$19,2,FALSE))</f>
        <v>0</v>
      </c>
      <c r="AE579" s="76" t="str">
        <f t="shared" si="740"/>
        <v>00</v>
      </c>
      <c r="AF579" s="76" t="str">
        <f t="shared" si="741"/>
        <v/>
      </c>
      <c r="AG579" s="76" t="str">
        <f t="shared" si="736"/>
        <v>000000</v>
      </c>
      <c r="AH579" s="76" t="str">
        <f t="shared" si="737"/>
        <v/>
      </c>
      <c r="AI579" s="76" t="str">
        <f t="shared" si="742"/>
        <v/>
      </c>
      <c r="AJ579" s="320" t="str">
        <f>IF($C579="","",IF($C579="@",0,IF(COUNTIF($C$21:$C$620,$C579)=1,0,1)))</f>
        <v/>
      </c>
      <c r="AK579" s="320" t="str">
        <f>IF($L579="","",IF(OR($L579="東京都",$L579="北海道",$L579="大阪府",$L579="京都府",RIGHT($L579,1)="県"),0,1))</f>
        <v/>
      </c>
      <c r="AO579" s="76" t="str">
        <f>IF(AP579="","",RANK(AP579,$AP$21:$AP$600,1))</f>
        <v/>
      </c>
      <c r="AP579" s="76" t="str">
        <f>IF(V579="","",C579)</f>
        <v/>
      </c>
      <c r="AQ579" s="1" t="str">
        <f>IF(AR579="","",RANK(AR579,$AR$21:$AR$600,1))</f>
        <v/>
      </c>
      <c r="AR579" s="76" t="str">
        <f>IF(W579="","",C579)</f>
        <v/>
      </c>
      <c r="BH579" s="76" t="str">
        <f t="shared" ref="BH579" si="803">IF(C579="","",G581)</f>
        <v/>
      </c>
      <c r="BI579" s="76" t="str">
        <f t="shared" ref="BI579" si="804">RIGHT(C579,3)</f>
        <v/>
      </c>
      <c r="BJ579" s="76" t="str">
        <f t="shared" ref="BJ579" si="805">IF(C579="","",RIGHT("00"&amp;BI579,3))</f>
        <v/>
      </c>
      <c r="BK579" s="76" t="str">
        <f t="shared" ref="BK579" si="806">CONCATENATE(BH579,BJ579)</f>
        <v/>
      </c>
    </row>
    <row r="580" spans="2:63" ht="18.75" customHeight="1">
      <c r="B580" s="125"/>
      <c r="C580" s="165"/>
      <c r="D580" s="170"/>
      <c r="E580" s="175"/>
      <c r="F580" s="171"/>
      <c r="G580" s="213"/>
      <c r="H580" s="214"/>
      <c r="I580" s="215"/>
      <c r="J580" s="170"/>
      <c r="K580" s="171"/>
      <c r="L580" s="170"/>
      <c r="M580" s="175"/>
      <c r="N580" s="171"/>
      <c r="O580" s="48" t="s">
        <v>154</v>
      </c>
      <c r="P580" s="27"/>
      <c r="Q580" s="45"/>
      <c r="R580" s="48" t="str">
        <f t="shared" si="738"/>
        <v/>
      </c>
      <c r="S580" s="45"/>
      <c r="T580" s="48" t="str">
        <f t="shared" si="739"/>
        <v/>
      </c>
      <c r="U580" s="73"/>
      <c r="V580" s="306"/>
      <c r="W580" s="306"/>
      <c r="AD580" s="76" t="str">
        <f>IF($P580="","0",VLOOKUP($P580,登録データ!$U$4:$V$19,2,FALSE))</f>
        <v>0</v>
      </c>
      <c r="AE580" s="76" t="str">
        <f t="shared" si="740"/>
        <v>00</v>
      </c>
      <c r="AF580" s="76" t="str">
        <f t="shared" si="741"/>
        <v/>
      </c>
      <c r="AG580" s="76" t="str">
        <f t="shared" si="736"/>
        <v>000000</v>
      </c>
      <c r="AH580" s="76" t="str">
        <f t="shared" si="737"/>
        <v/>
      </c>
      <c r="AI580" s="76" t="str">
        <f t="shared" si="742"/>
        <v/>
      </c>
      <c r="AJ580" s="320"/>
      <c r="AK580" s="320"/>
      <c r="BH580" s="76"/>
      <c r="BI580" s="76"/>
      <c r="BJ580" s="76"/>
      <c r="BK580" s="76"/>
    </row>
    <row r="581" spans="2:63" ht="19.5" customHeight="1" thickBot="1">
      <c r="B581" s="210"/>
      <c r="C581" s="166"/>
      <c r="D581" s="172"/>
      <c r="E581" s="176"/>
      <c r="F581" s="173"/>
      <c r="G581" s="216"/>
      <c r="H581" s="217"/>
      <c r="I581" s="218"/>
      <c r="J581" s="172"/>
      <c r="K581" s="173"/>
      <c r="L581" s="172"/>
      <c r="M581" s="176"/>
      <c r="N581" s="173"/>
      <c r="O581" s="9" t="s">
        <v>188</v>
      </c>
      <c r="P581" s="114"/>
      <c r="Q581" s="30"/>
      <c r="R581" s="9" t="str">
        <f t="shared" si="738"/>
        <v/>
      </c>
      <c r="S581" s="30"/>
      <c r="T581" s="9" t="str">
        <f t="shared" si="739"/>
        <v/>
      </c>
      <c r="U581" s="82"/>
      <c r="V581" s="306"/>
      <c r="W581" s="306"/>
      <c r="AD581" s="76" t="str">
        <f>IF($P581="","0",VLOOKUP($P581,登録データ!$U$4:$V$19,2,FALSE))</f>
        <v>0</v>
      </c>
      <c r="AE581" s="76" t="str">
        <f t="shared" si="740"/>
        <v>00</v>
      </c>
      <c r="AF581" s="76" t="str">
        <f t="shared" si="741"/>
        <v/>
      </c>
      <c r="AG581" s="76" t="str">
        <f t="shared" si="736"/>
        <v>000000</v>
      </c>
      <c r="AH581" s="76" t="str">
        <f t="shared" si="737"/>
        <v/>
      </c>
      <c r="AI581" s="76" t="str">
        <f t="shared" si="742"/>
        <v/>
      </c>
      <c r="AJ581" s="320"/>
      <c r="AK581" s="320"/>
      <c r="BH581" s="76"/>
      <c r="BI581" s="76"/>
      <c r="BJ581" s="76"/>
      <c r="BK581" s="76"/>
    </row>
    <row r="582" spans="2:63" ht="19.5" customHeight="1" thickTop="1">
      <c r="B582" s="125">
        <v>188</v>
      </c>
      <c r="C582" s="164"/>
      <c r="D582" s="168"/>
      <c r="E582" s="174"/>
      <c r="F582" s="169"/>
      <c r="G582" s="168"/>
      <c r="H582" s="174"/>
      <c r="I582" s="169"/>
      <c r="J582" s="168"/>
      <c r="K582" s="169"/>
      <c r="L582" s="168"/>
      <c r="M582" s="174"/>
      <c r="N582" s="169"/>
      <c r="O582" s="48" t="s">
        <v>153</v>
      </c>
      <c r="P582" s="113"/>
      <c r="Q582" s="32"/>
      <c r="R582" s="17" t="str">
        <f t="shared" si="738"/>
        <v/>
      </c>
      <c r="S582" s="32"/>
      <c r="T582" s="17" t="str">
        <f t="shared" si="739"/>
        <v/>
      </c>
      <c r="U582" s="102"/>
      <c r="V582" s="305"/>
      <c r="W582" s="305"/>
      <c r="AD582" s="76" t="str">
        <f>IF($P582="","0",VLOOKUP($P582,登録データ!$U$4:$V$19,2,FALSE))</f>
        <v>0</v>
      </c>
      <c r="AE582" s="76" t="str">
        <f t="shared" si="740"/>
        <v>00</v>
      </c>
      <c r="AF582" s="76" t="str">
        <f t="shared" si="741"/>
        <v/>
      </c>
      <c r="AG582" s="76" t="str">
        <f t="shared" si="736"/>
        <v>000000</v>
      </c>
      <c r="AH582" s="76" t="str">
        <f t="shared" si="737"/>
        <v/>
      </c>
      <c r="AI582" s="76" t="str">
        <f t="shared" si="742"/>
        <v/>
      </c>
      <c r="AJ582" s="320" t="str">
        <f>IF($C582="","",IF($C582="@",0,IF(COUNTIF($C$21:$C$620,$C582)=1,0,1)))</f>
        <v/>
      </c>
      <c r="AK582" s="320" t="str">
        <f>IF($L582="","",IF(OR($L582="東京都",$L582="北海道",$L582="大阪府",$L582="京都府",RIGHT($L582,1)="県"),0,1))</f>
        <v/>
      </c>
      <c r="AO582" s="76" t="str">
        <f>IF(AP582="","",RANK(AP582,$AP$21:$AP$600,1))</f>
        <v/>
      </c>
      <c r="AP582" s="76" t="str">
        <f>IF(V582="","",C582)</f>
        <v/>
      </c>
      <c r="AQ582" s="1" t="str">
        <f>IF(AR582="","",RANK(AR582,$AR$21:$AR$600,1))</f>
        <v/>
      </c>
      <c r="AR582" s="76" t="str">
        <f>IF(W582="","",C582)</f>
        <v/>
      </c>
      <c r="BH582" s="76" t="str">
        <f t="shared" ref="BH582" si="807">IF(C582="","",G584)</f>
        <v/>
      </c>
      <c r="BI582" s="76" t="str">
        <f t="shared" ref="BI582" si="808">RIGHT(C582,3)</f>
        <v/>
      </c>
      <c r="BJ582" s="76" t="str">
        <f t="shared" ref="BJ582" si="809">IF(C582="","",RIGHT("00"&amp;BI582,3))</f>
        <v/>
      </c>
      <c r="BK582" s="76" t="str">
        <f t="shared" ref="BK582" si="810">CONCATENATE(BH582,BJ582)</f>
        <v/>
      </c>
    </row>
    <row r="583" spans="2:63" ht="18.75" customHeight="1">
      <c r="B583" s="125"/>
      <c r="C583" s="165"/>
      <c r="D583" s="170"/>
      <c r="E583" s="175"/>
      <c r="F583" s="171"/>
      <c r="G583" s="213"/>
      <c r="H583" s="214"/>
      <c r="I583" s="215"/>
      <c r="J583" s="170"/>
      <c r="K583" s="171"/>
      <c r="L583" s="170"/>
      <c r="M583" s="175"/>
      <c r="N583" s="171"/>
      <c r="O583" s="48" t="s">
        <v>154</v>
      </c>
      <c r="P583" s="27"/>
      <c r="Q583" s="45"/>
      <c r="R583" s="48" t="str">
        <f t="shared" si="738"/>
        <v/>
      </c>
      <c r="S583" s="45"/>
      <c r="T583" s="48" t="str">
        <f t="shared" si="739"/>
        <v/>
      </c>
      <c r="U583" s="73"/>
      <c r="V583" s="306"/>
      <c r="W583" s="306"/>
      <c r="AD583" s="76" t="str">
        <f>IF($P583="","0",VLOOKUP($P583,登録データ!$U$4:$V$19,2,FALSE))</f>
        <v>0</v>
      </c>
      <c r="AE583" s="76" t="str">
        <f t="shared" si="740"/>
        <v>00</v>
      </c>
      <c r="AF583" s="76" t="str">
        <f t="shared" si="741"/>
        <v/>
      </c>
      <c r="AG583" s="76" t="str">
        <f t="shared" si="736"/>
        <v>000000</v>
      </c>
      <c r="AH583" s="76" t="str">
        <f t="shared" si="737"/>
        <v/>
      </c>
      <c r="AI583" s="76" t="str">
        <f t="shared" si="742"/>
        <v/>
      </c>
      <c r="AJ583" s="320"/>
      <c r="AK583" s="320"/>
      <c r="BH583" s="76"/>
      <c r="BI583" s="76"/>
      <c r="BJ583" s="76"/>
      <c r="BK583" s="76"/>
    </row>
    <row r="584" spans="2:63" ht="19.5" customHeight="1" thickBot="1">
      <c r="B584" s="210"/>
      <c r="C584" s="166"/>
      <c r="D584" s="172"/>
      <c r="E584" s="176"/>
      <c r="F584" s="173"/>
      <c r="G584" s="216"/>
      <c r="H584" s="217"/>
      <c r="I584" s="218"/>
      <c r="J584" s="172"/>
      <c r="K584" s="173"/>
      <c r="L584" s="172"/>
      <c r="M584" s="176"/>
      <c r="N584" s="173"/>
      <c r="O584" s="9" t="s">
        <v>188</v>
      </c>
      <c r="P584" s="114"/>
      <c r="Q584" s="30"/>
      <c r="R584" s="9" t="str">
        <f t="shared" si="738"/>
        <v/>
      </c>
      <c r="S584" s="30"/>
      <c r="T584" s="9" t="str">
        <f t="shared" si="739"/>
        <v/>
      </c>
      <c r="U584" s="82"/>
      <c r="V584" s="306"/>
      <c r="W584" s="306"/>
      <c r="AD584" s="76" t="str">
        <f>IF($P584="","0",VLOOKUP($P584,登録データ!$U$4:$V$19,2,FALSE))</f>
        <v>0</v>
      </c>
      <c r="AE584" s="76" t="str">
        <f t="shared" si="740"/>
        <v>00</v>
      </c>
      <c r="AF584" s="76" t="str">
        <f t="shared" si="741"/>
        <v/>
      </c>
      <c r="AG584" s="76" t="str">
        <f t="shared" si="736"/>
        <v>000000</v>
      </c>
      <c r="AH584" s="76" t="str">
        <f t="shared" si="737"/>
        <v/>
      </c>
      <c r="AI584" s="76" t="str">
        <f t="shared" si="742"/>
        <v/>
      </c>
      <c r="AJ584" s="320"/>
      <c r="AK584" s="320"/>
      <c r="BH584" s="76"/>
      <c r="BI584" s="76"/>
      <c r="BJ584" s="76"/>
      <c r="BK584" s="76"/>
    </row>
    <row r="585" spans="2:63" ht="19.5" customHeight="1" thickTop="1">
      <c r="B585" s="125">
        <v>189</v>
      </c>
      <c r="C585" s="164"/>
      <c r="D585" s="168"/>
      <c r="E585" s="174"/>
      <c r="F585" s="169"/>
      <c r="G585" s="168"/>
      <c r="H585" s="174"/>
      <c r="I585" s="169"/>
      <c r="J585" s="168"/>
      <c r="K585" s="169"/>
      <c r="L585" s="168"/>
      <c r="M585" s="174"/>
      <c r="N585" s="169"/>
      <c r="O585" s="48" t="s">
        <v>153</v>
      </c>
      <c r="P585" s="113"/>
      <c r="Q585" s="32"/>
      <c r="R585" s="17" t="str">
        <f t="shared" si="738"/>
        <v/>
      </c>
      <c r="S585" s="32"/>
      <c r="T585" s="17" t="str">
        <f t="shared" si="739"/>
        <v/>
      </c>
      <c r="U585" s="102"/>
      <c r="V585" s="305"/>
      <c r="W585" s="305"/>
      <c r="AD585" s="76" t="str">
        <f>IF($P585="","0",VLOOKUP($P585,登録データ!$U$4:$V$19,2,FALSE))</f>
        <v>0</v>
      </c>
      <c r="AE585" s="76" t="str">
        <f t="shared" si="740"/>
        <v>00</v>
      </c>
      <c r="AF585" s="76" t="str">
        <f t="shared" si="741"/>
        <v/>
      </c>
      <c r="AG585" s="76" t="str">
        <f t="shared" si="736"/>
        <v>000000</v>
      </c>
      <c r="AH585" s="76" t="str">
        <f t="shared" si="737"/>
        <v/>
      </c>
      <c r="AI585" s="76" t="str">
        <f t="shared" si="742"/>
        <v/>
      </c>
      <c r="AJ585" s="320" t="str">
        <f>IF($C585="","",IF($C585="@",0,IF(COUNTIF($C$21:$C$620,$C585)=1,0,1)))</f>
        <v/>
      </c>
      <c r="AK585" s="320" t="str">
        <f>IF($L585="","",IF(OR($L585="東京都",$L585="北海道",$L585="大阪府",$L585="京都府",RIGHT($L585,1)="県"),0,1))</f>
        <v/>
      </c>
      <c r="AO585" s="76" t="str">
        <f>IF(AP585="","",RANK(AP585,$AP$21:$AP$600,1))</f>
        <v/>
      </c>
      <c r="AP585" s="76" t="str">
        <f>IF(V585="","",C585)</f>
        <v/>
      </c>
      <c r="AQ585" s="1" t="str">
        <f>IF(AR585="","",RANK(AR585,$AR$21:$AR$600,1))</f>
        <v/>
      </c>
      <c r="AR585" s="76" t="str">
        <f>IF(W585="","",C585)</f>
        <v/>
      </c>
      <c r="BH585" s="76" t="str">
        <f t="shared" ref="BH585" si="811">IF(C585="","",G587)</f>
        <v/>
      </c>
      <c r="BI585" s="76" t="str">
        <f t="shared" ref="BI585" si="812">RIGHT(C585,3)</f>
        <v/>
      </c>
      <c r="BJ585" s="76" t="str">
        <f t="shared" ref="BJ585" si="813">IF(C585="","",RIGHT("00"&amp;BI585,3))</f>
        <v/>
      </c>
      <c r="BK585" s="76" t="str">
        <f t="shared" ref="BK585" si="814">CONCATENATE(BH585,BJ585)</f>
        <v/>
      </c>
    </row>
    <row r="586" spans="2:63" ht="18.75" customHeight="1">
      <c r="B586" s="125"/>
      <c r="C586" s="165"/>
      <c r="D586" s="170"/>
      <c r="E586" s="175"/>
      <c r="F586" s="171"/>
      <c r="G586" s="213"/>
      <c r="H586" s="214"/>
      <c r="I586" s="215"/>
      <c r="J586" s="170"/>
      <c r="K586" s="171"/>
      <c r="L586" s="170"/>
      <c r="M586" s="175"/>
      <c r="N586" s="171"/>
      <c r="O586" s="48" t="s">
        <v>154</v>
      </c>
      <c r="P586" s="27"/>
      <c r="Q586" s="45"/>
      <c r="R586" s="48" t="str">
        <f t="shared" si="738"/>
        <v/>
      </c>
      <c r="S586" s="45"/>
      <c r="T586" s="48" t="str">
        <f t="shared" si="739"/>
        <v/>
      </c>
      <c r="U586" s="73"/>
      <c r="V586" s="306"/>
      <c r="W586" s="306"/>
      <c r="AD586" s="76" t="str">
        <f>IF($P586="","0",VLOOKUP($P586,登録データ!$U$4:$V$19,2,FALSE))</f>
        <v>0</v>
      </c>
      <c r="AE586" s="76" t="str">
        <f t="shared" si="740"/>
        <v>00</v>
      </c>
      <c r="AF586" s="76" t="str">
        <f t="shared" si="741"/>
        <v/>
      </c>
      <c r="AG586" s="76" t="str">
        <f t="shared" si="736"/>
        <v>000000</v>
      </c>
      <c r="AH586" s="76" t="str">
        <f t="shared" si="737"/>
        <v/>
      </c>
      <c r="AI586" s="76" t="str">
        <f t="shared" si="742"/>
        <v/>
      </c>
      <c r="AJ586" s="320"/>
      <c r="AK586" s="320"/>
      <c r="BH586" s="76"/>
      <c r="BI586" s="76"/>
      <c r="BJ586" s="76"/>
      <c r="BK586" s="76"/>
    </row>
    <row r="587" spans="2:63" ht="19.5" customHeight="1" thickBot="1">
      <c r="B587" s="210"/>
      <c r="C587" s="166"/>
      <c r="D587" s="172"/>
      <c r="E587" s="176"/>
      <c r="F587" s="173"/>
      <c r="G587" s="216"/>
      <c r="H587" s="217"/>
      <c r="I587" s="218"/>
      <c r="J587" s="172"/>
      <c r="K587" s="173"/>
      <c r="L587" s="172"/>
      <c r="M587" s="176"/>
      <c r="N587" s="173"/>
      <c r="O587" s="9" t="s">
        <v>188</v>
      </c>
      <c r="P587" s="114"/>
      <c r="Q587" s="30"/>
      <c r="R587" s="9" t="str">
        <f t="shared" si="738"/>
        <v/>
      </c>
      <c r="S587" s="30"/>
      <c r="T587" s="9" t="str">
        <f t="shared" si="739"/>
        <v/>
      </c>
      <c r="U587" s="82"/>
      <c r="V587" s="306"/>
      <c r="W587" s="306"/>
      <c r="AD587" s="76" t="str">
        <f>IF($P587="","0",VLOOKUP($P587,登録データ!$U$4:$V$19,2,FALSE))</f>
        <v>0</v>
      </c>
      <c r="AE587" s="76" t="str">
        <f t="shared" si="740"/>
        <v>00</v>
      </c>
      <c r="AF587" s="76" t="str">
        <f t="shared" si="741"/>
        <v/>
      </c>
      <c r="AG587" s="76" t="str">
        <f t="shared" si="736"/>
        <v>000000</v>
      </c>
      <c r="AH587" s="76" t="str">
        <f t="shared" si="737"/>
        <v/>
      </c>
      <c r="AI587" s="76" t="str">
        <f t="shared" si="742"/>
        <v/>
      </c>
      <c r="AJ587" s="320"/>
      <c r="AK587" s="320"/>
      <c r="BH587" s="76"/>
      <c r="BI587" s="76"/>
      <c r="BJ587" s="76"/>
      <c r="BK587" s="76"/>
    </row>
    <row r="588" spans="2:63" ht="19.5" customHeight="1" thickTop="1">
      <c r="B588" s="125">
        <v>190</v>
      </c>
      <c r="C588" s="164"/>
      <c r="D588" s="168"/>
      <c r="E588" s="174"/>
      <c r="F588" s="169"/>
      <c r="G588" s="168"/>
      <c r="H588" s="174"/>
      <c r="I588" s="169"/>
      <c r="J588" s="168"/>
      <c r="K588" s="169"/>
      <c r="L588" s="168"/>
      <c r="M588" s="174"/>
      <c r="N588" s="169"/>
      <c r="O588" s="48" t="s">
        <v>153</v>
      </c>
      <c r="P588" s="113"/>
      <c r="Q588" s="32"/>
      <c r="R588" s="17" t="str">
        <f t="shared" si="738"/>
        <v/>
      </c>
      <c r="S588" s="32"/>
      <c r="T588" s="17" t="str">
        <f t="shared" si="739"/>
        <v/>
      </c>
      <c r="U588" s="102"/>
      <c r="V588" s="305"/>
      <c r="W588" s="305"/>
      <c r="AD588" s="76" t="str">
        <f>IF($P588="","0",VLOOKUP($P588,登録データ!$U$4:$V$19,2,FALSE))</f>
        <v>0</v>
      </c>
      <c r="AE588" s="76" t="str">
        <f t="shared" si="740"/>
        <v>00</v>
      </c>
      <c r="AF588" s="76" t="str">
        <f t="shared" si="741"/>
        <v/>
      </c>
      <c r="AG588" s="76" t="str">
        <f t="shared" si="736"/>
        <v>000000</v>
      </c>
      <c r="AH588" s="76" t="str">
        <f t="shared" si="737"/>
        <v/>
      </c>
      <c r="AI588" s="76" t="str">
        <f t="shared" si="742"/>
        <v/>
      </c>
      <c r="AJ588" s="320" t="str">
        <f>IF($C588="","",IF($C588="@",0,IF(COUNTIF($C$21:$C$620,$C588)=1,0,1)))</f>
        <v/>
      </c>
      <c r="AK588" s="320" t="str">
        <f>IF($L588="","",IF(OR($L588="東京都",$L588="北海道",$L588="大阪府",$L588="京都府",RIGHT($L588,1)="県"),0,1))</f>
        <v/>
      </c>
      <c r="AO588" s="76" t="str">
        <f>IF(AP588="","",RANK(AP588,$AP$21:$AP$600,1))</f>
        <v/>
      </c>
      <c r="AP588" s="76" t="str">
        <f>IF(V588="","",C588)</f>
        <v/>
      </c>
      <c r="AQ588" s="1" t="str">
        <f>IF(AR588="","",RANK(AR588,$AR$21:$AR$600,1))</f>
        <v/>
      </c>
      <c r="AR588" s="76" t="str">
        <f>IF(W588="","",C588)</f>
        <v/>
      </c>
      <c r="BH588" s="76" t="str">
        <f t="shared" ref="BH588" si="815">IF(C588="","",G590)</f>
        <v/>
      </c>
      <c r="BI588" s="76" t="str">
        <f t="shared" ref="BI588" si="816">RIGHT(C588,3)</f>
        <v/>
      </c>
      <c r="BJ588" s="76" t="str">
        <f t="shared" ref="BJ588" si="817">IF(C588="","",RIGHT("00"&amp;BI588,3))</f>
        <v/>
      </c>
      <c r="BK588" s="76" t="str">
        <f t="shared" ref="BK588" si="818">CONCATENATE(BH588,BJ588)</f>
        <v/>
      </c>
    </row>
    <row r="589" spans="2:63" ht="18.75" customHeight="1">
      <c r="B589" s="125"/>
      <c r="C589" s="165"/>
      <c r="D589" s="170"/>
      <c r="E589" s="175"/>
      <c r="F589" s="171"/>
      <c r="G589" s="213"/>
      <c r="H589" s="214"/>
      <c r="I589" s="215"/>
      <c r="J589" s="170"/>
      <c r="K589" s="171"/>
      <c r="L589" s="170"/>
      <c r="M589" s="175"/>
      <c r="N589" s="171"/>
      <c r="O589" s="48" t="s">
        <v>154</v>
      </c>
      <c r="P589" s="27"/>
      <c r="Q589" s="45"/>
      <c r="R589" s="48" t="str">
        <f t="shared" si="738"/>
        <v/>
      </c>
      <c r="S589" s="45"/>
      <c r="T589" s="48" t="str">
        <f t="shared" si="739"/>
        <v/>
      </c>
      <c r="U589" s="73"/>
      <c r="V589" s="306"/>
      <c r="W589" s="306"/>
      <c r="AD589" s="76" t="str">
        <f>IF($P589="","0",VLOOKUP($P589,登録データ!$U$4:$V$19,2,FALSE))</f>
        <v>0</v>
      </c>
      <c r="AE589" s="76" t="str">
        <f t="shared" si="740"/>
        <v>00</v>
      </c>
      <c r="AF589" s="76" t="str">
        <f t="shared" si="741"/>
        <v/>
      </c>
      <c r="AG589" s="76" t="str">
        <f t="shared" si="736"/>
        <v>000000</v>
      </c>
      <c r="AH589" s="76" t="str">
        <f t="shared" si="737"/>
        <v/>
      </c>
      <c r="AI589" s="76" t="str">
        <f t="shared" si="742"/>
        <v/>
      </c>
      <c r="AJ589" s="320"/>
      <c r="AK589" s="320"/>
      <c r="BH589" s="76"/>
      <c r="BI589" s="76"/>
      <c r="BJ589" s="76"/>
      <c r="BK589" s="76"/>
    </row>
    <row r="590" spans="2:63" ht="19.5" customHeight="1" thickBot="1">
      <c r="B590" s="210"/>
      <c r="C590" s="166"/>
      <c r="D590" s="172"/>
      <c r="E590" s="176"/>
      <c r="F590" s="173"/>
      <c r="G590" s="216"/>
      <c r="H590" s="217"/>
      <c r="I590" s="218"/>
      <c r="J590" s="172"/>
      <c r="K590" s="173"/>
      <c r="L590" s="172"/>
      <c r="M590" s="176"/>
      <c r="N590" s="173"/>
      <c r="O590" s="9" t="s">
        <v>188</v>
      </c>
      <c r="P590" s="114"/>
      <c r="Q590" s="30"/>
      <c r="R590" s="9" t="str">
        <f t="shared" si="738"/>
        <v/>
      </c>
      <c r="S590" s="30"/>
      <c r="T590" s="9" t="str">
        <f t="shared" si="739"/>
        <v/>
      </c>
      <c r="U590" s="82"/>
      <c r="V590" s="306"/>
      <c r="W590" s="306"/>
      <c r="AD590" s="76" t="str">
        <f>IF($P590="","0",VLOOKUP($P590,登録データ!$U$4:$V$19,2,FALSE))</f>
        <v>0</v>
      </c>
      <c r="AE590" s="76" t="str">
        <f t="shared" si="740"/>
        <v>00</v>
      </c>
      <c r="AF590" s="76" t="str">
        <f t="shared" si="741"/>
        <v/>
      </c>
      <c r="AG590" s="76" t="str">
        <f t="shared" si="736"/>
        <v>000000</v>
      </c>
      <c r="AH590" s="76" t="str">
        <f t="shared" si="737"/>
        <v/>
      </c>
      <c r="AI590" s="76" t="str">
        <f t="shared" si="742"/>
        <v/>
      </c>
      <c r="AJ590" s="320"/>
      <c r="AK590" s="320"/>
      <c r="BH590" s="76"/>
      <c r="BI590" s="76"/>
      <c r="BJ590" s="76"/>
      <c r="BK590" s="76"/>
    </row>
    <row r="591" spans="2:63" ht="19.5" customHeight="1" thickTop="1">
      <c r="B591" s="125">
        <v>191</v>
      </c>
      <c r="C591" s="164"/>
      <c r="D591" s="168"/>
      <c r="E591" s="174"/>
      <c r="F591" s="169"/>
      <c r="G591" s="168"/>
      <c r="H591" s="174"/>
      <c r="I591" s="169"/>
      <c r="J591" s="168"/>
      <c r="K591" s="169"/>
      <c r="L591" s="168"/>
      <c r="M591" s="174"/>
      <c r="N591" s="169"/>
      <c r="O591" s="48" t="s">
        <v>153</v>
      </c>
      <c r="P591" s="113"/>
      <c r="Q591" s="32"/>
      <c r="R591" s="17" t="str">
        <f t="shared" si="738"/>
        <v/>
      </c>
      <c r="S591" s="32"/>
      <c r="T591" s="17" t="str">
        <f t="shared" si="739"/>
        <v/>
      </c>
      <c r="U591" s="102"/>
      <c r="V591" s="305"/>
      <c r="W591" s="305"/>
      <c r="AD591" s="76" t="str">
        <f>IF($P591="","0",VLOOKUP($P591,登録データ!$U$4:$V$19,2,FALSE))</f>
        <v>0</v>
      </c>
      <c r="AE591" s="76" t="str">
        <f t="shared" si="740"/>
        <v>00</v>
      </c>
      <c r="AF591" s="76" t="str">
        <f t="shared" si="741"/>
        <v/>
      </c>
      <c r="AG591" s="76" t="str">
        <f t="shared" si="736"/>
        <v>000000</v>
      </c>
      <c r="AH591" s="76" t="str">
        <f t="shared" si="737"/>
        <v/>
      </c>
      <c r="AI591" s="76" t="str">
        <f t="shared" si="742"/>
        <v/>
      </c>
      <c r="AJ591" s="320" t="str">
        <f>IF($C591="","",IF($C591="@",0,IF(COUNTIF($C$21:$C$620,$C591)=1,0,1)))</f>
        <v/>
      </c>
      <c r="AK591" s="320" t="str">
        <f>IF($L591="","",IF(OR($L591="東京都",$L591="北海道",$L591="大阪府",$L591="京都府",RIGHT($L591,1)="県"),0,1))</f>
        <v/>
      </c>
      <c r="AO591" s="76" t="str">
        <f>IF(AP591="","",RANK(AP591,$AP$21:$AP$600,1))</f>
        <v/>
      </c>
      <c r="AP591" s="76" t="str">
        <f>IF(V591="","",C591)</f>
        <v/>
      </c>
      <c r="AQ591" s="1" t="str">
        <f>IF(AR591="","",RANK(AR591,$AR$21:$AR$600,1))</f>
        <v/>
      </c>
      <c r="AR591" s="76" t="str">
        <f>IF(W591="","",C591)</f>
        <v/>
      </c>
      <c r="BH591" s="76" t="str">
        <f t="shared" ref="BH591" si="819">IF(C591="","",G593)</f>
        <v/>
      </c>
      <c r="BI591" s="76" t="str">
        <f t="shared" ref="BI591" si="820">RIGHT(C591,3)</f>
        <v/>
      </c>
      <c r="BJ591" s="76" t="str">
        <f t="shared" ref="BJ591" si="821">IF(C591="","",RIGHT("00"&amp;BI591,3))</f>
        <v/>
      </c>
      <c r="BK591" s="76" t="str">
        <f t="shared" ref="BK591" si="822">CONCATENATE(BH591,BJ591)</f>
        <v/>
      </c>
    </row>
    <row r="592" spans="2:63" ht="18.75" customHeight="1">
      <c r="B592" s="125"/>
      <c r="C592" s="165"/>
      <c r="D592" s="170"/>
      <c r="E592" s="175"/>
      <c r="F592" s="171"/>
      <c r="G592" s="213"/>
      <c r="H592" s="214"/>
      <c r="I592" s="215"/>
      <c r="J592" s="170"/>
      <c r="K592" s="171"/>
      <c r="L592" s="170"/>
      <c r="M592" s="175"/>
      <c r="N592" s="171"/>
      <c r="O592" s="48" t="s">
        <v>154</v>
      </c>
      <c r="P592" s="27"/>
      <c r="Q592" s="45"/>
      <c r="R592" s="48" t="str">
        <f t="shared" si="738"/>
        <v/>
      </c>
      <c r="S592" s="45"/>
      <c r="T592" s="48" t="str">
        <f t="shared" si="739"/>
        <v/>
      </c>
      <c r="U592" s="73"/>
      <c r="V592" s="306"/>
      <c r="W592" s="306"/>
      <c r="AD592" s="76" t="str">
        <f>IF($P592="","0",VLOOKUP($P592,登録データ!$U$4:$V$19,2,FALSE))</f>
        <v>0</v>
      </c>
      <c r="AE592" s="76" t="str">
        <f t="shared" si="740"/>
        <v>00</v>
      </c>
      <c r="AF592" s="76" t="str">
        <f t="shared" si="741"/>
        <v/>
      </c>
      <c r="AG592" s="76" t="str">
        <f t="shared" si="736"/>
        <v>000000</v>
      </c>
      <c r="AH592" s="76" t="str">
        <f t="shared" si="737"/>
        <v/>
      </c>
      <c r="AI592" s="76" t="str">
        <f t="shared" si="742"/>
        <v/>
      </c>
      <c r="AJ592" s="320"/>
      <c r="AK592" s="320"/>
      <c r="BH592" s="76"/>
      <c r="BI592" s="76"/>
      <c r="BJ592" s="76"/>
      <c r="BK592" s="76"/>
    </row>
    <row r="593" spans="2:63" ht="19.5" customHeight="1" thickBot="1">
      <c r="B593" s="210"/>
      <c r="C593" s="166"/>
      <c r="D593" s="172"/>
      <c r="E593" s="176"/>
      <c r="F593" s="173"/>
      <c r="G593" s="216"/>
      <c r="H593" s="217"/>
      <c r="I593" s="218"/>
      <c r="J593" s="172"/>
      <c r="K593" s="173"/>
      <c r="L593" s="172"/>
      <c r="M593" s="176"/>
      <c r="N593" s="173"/>
      <c r="O593" s="9" t="s">
        <v>188</v>
      </c>
      <c r="P593" s="114"/>
      <c r="Q593" s="30"/>
      <c r="R593" s="9" t="str">
        <f t="shared" si="738"/>
        <v/>
      </c>
      <c r="S593" s="30"/>
      <c r="T593" s="9" t="str">
        <f t="shared" si="739"/>
        <v/>
      </c>
      <c r="U593" s="82"/>
      <c r="V593" s="306"/>
      <c r="W593" s="306"/>
      <c r="AD593" s="76" t="str">
        <f>IF($P593="","0",VLOOKUP($P593,登録データ!$U$4:$V$19,2,FALSE))</f>
        <v>0</v>
      </c>
      <c r="AE593" s="76" t="str">
        <f t="shared" si="740"/>
        <v>00</v>
      </c>
      <c r="AF593" s="76" t="str">
        <f t="shared" si="741"/>
        <v/>
      </c>
      <c r="AG593" s="76" t="str">
        <f t="shared" si="736"/>
        <v>000000</v>
      </c>
      <c r="AH593" s="76" t="str">
        <f t="shared" si="737"/>
        <v/>
      </c>
      <c r="AI593" s="76" t="str">
        <f t="shared" si="742"/>
        <v/>
      </c>
      <c r="AJ593" s="320"/>
      <c r="AK593" s="320"/>
      <c r="BH593" s="76"/>
      <c r="BI593" s="76"/>
      <c r="BJ593" s="76"/>
      <c r="BK593" s="76"/>
    </row>
    <row r="594" spans="2:63" ht="19.5" customHeight="1" thickTop="1">
      <c r="B594" s="125">
        <v>192</v>
      </c>
      <c r="C594" s="164"/>
      <c r="D594" s="168"/>
      <c r="E594" s="174"/>
      <c r="F594" s="169"/>
      <c r="G594" s="168"/>
      <c r="H594" s="174"/>
      <c r="I594" s="169"/>
      <c r="J594" s="168"/>
      <c r="K594" s="169"/>
      <c r="L594" s="168"/>
      <c r="M594" s="174"/>
      <c r="N594" s="169"/>
      <c r="O594" s="48" t="s">
        <v>153</v>
      </c>
      <c r="P594" s="113"/>
      <c r="Q594" s="32"/>
      <c r="R594" s="17" t="str">
        <f t="shared" si="738"/>
        <v/>
      </c>
      <c r="S594" s="32"/>
      <c r="T594" s="17" t="str">
        <f t="shared" si="739"/>
        <v/>
      </c>
      <c r="U594" s="102"/>
      <c r="V594" s="305"/>
      <c r="W594" s="305"/>
      <c r="AD594" s="76" t="str">
        <f>IF($P594="","0",VLOOKUP($P594,登録データ!$U$4:$V$19,2,FALSE))</f>
        <v>0</v>
      </c>
      <c r="AE594" s="76" t="str">
        <f t="shared" si="740"/>
        <v>00</v>
      </c>
      <c r="AF594" s="76" t="str">
        <f t="shared" si="741"/>
        <v/>
      </c>
      <c r="AG594" s="76" t="str">
        <f t="shared" si="736"/>
        <v>000000</v>
      </c>
      <c r="AH594" s="76" t="str">
        <f t="shared" si="737"/>
        <v/>
      </c>
      <c r="AI594" s="76" t="str">
        <f t="shared" si="742"/>
        <v/>
      </c>
      <c r="AJ594" s="320" t="str">
        <f>IF($C594="","",IF($C594="@",0,IF(COUNTIF($C$21:$C$620,$C594)=1,0,1)))</f>
        <v/>
      </c>
      <c r="AK594" s="320" t="str">
        <f>IF($L594="","",IF(OR($L594="東京都",$L594="北海道",$L594="大阪府",$L594="京都府",RIGHT($L594,1)="県"),0,1))</f>
        <v/>
      </c>
      <c r="AO594" s="76" t="str">
        <f>IF(AP594="","",RANK(AP594,$AP$21:$AP$600,1))</f>
        <v/>
      </c>
      <c r="AP594" s="76" t="str">
        <f>IF(V594="","",C594)</f>
        <v/>
      </c>
      <c r="AQ594" s="1" t="str">
        <f>IF(AR594="","",RANK(AR594,$AR$21:$AR$600,1))</f>
        <v/>
      </c>
      <c r="AR594" s="76" t="str">
        <f>IF(W594="","",C594)</f>
        <v/>
      </c>
      <c r="BH594" s="76" t="str">
        <f t="shared" ref="BH594" si="823">IF(C594="","",G596)</f>
        <v/>
      </c>
      <c r="BI594" s="76" t="str">
        <f t="shared" ref="BI594" si="824">RIGHT(C594,3)</f>
        <v/>
      </c>
      <c r="BJ594" s="76" t="str">
        <f t="shared" ref="BJ594" si="825">IF(C594="","",RIGHT("00"&amp;BI594,3))</f>
        <v/>
      </c>
      <c r="BK594" s="76" t="str">
        <f t="shared" ref="BK594" si="826">CONCATENATE(BH594,BJ594)</f>
        <v/>
      </c>
    </row>
    <row r="595" spans="2:63" ht="18.75" customHeight="1">
      <c r="B595" s="125"/>
      <c r="C595" s="165"/>
      <c r="D595" s="170"/>
      <c r="E595" s="175"/>
      <c r="F595" s="171"/>
      <c r="G595" s="213"/>
      <c r="H595" s="214"/>
      <c r="I595" s="215"/>
      <c r="J595" s="170"/>
      <c r="K595" s="171"/>
      <c r="L595" s="170"/>
      <c r="M595" s="175"/>
      <c r="N595" s="171"/>
      <c r="O595" s="48" t="s">
        <v>154</v>
      </c>
      <c r="P595" s="27"/>
      <c r="Q595" s="45"/>
      <c r="R595" s="48" t="str">
        <f t="shared" si="738"/>
        <v/>
      </c>
      <c r="S595" s="45"/>
      <c r="T595" s="48" t="str">
        <f t="shared" si="739"/>
        <v/>
      </c>
      <c r="U595" s="73"/>
      <c r="V595" s="306"/>
      <c r="W595" s="306"/>
      <c r="AD595" s="76" t="str">
        <f>IF($P595="","0",VLOOKUP($P595,登録データ!$U$4:$V$19,2,FALSE))</f>
        <v>0</v>
      </c>
      <c r="AE595" s="76" t="str">
        <f t="shared" si="740"/>
        <v>00</v>
      </c>
      <c r="AF595" s="76" t="str">
        <f t="shared" si="741"/>
        <v/>
      </c>
      <c r="AG595" s="76" t="str">
        <f t="shared" si="736"/>
        <v>000000</v>
      </c>
      <c r="AH595" s="76" t="str">
        <f t="shared" si="737"/>
        <v/>
      </c>
      <c r="AI595" s="76" t="str">
        <f t="shared" si="742"/>
        <v/>
      </c>
      <c r="AJ595" s="320"/>
      <c r="AK595" s="320"/>
      <c r="BH595" s="76"/>
      <c r="BI595" s="76"/>
      <c r="BJ595" s="76"/>
      <c r="BK595" s="76"/>
    </row>
    <row r="596" spans="2:63" ht="19.5" customHeight="1" thickBot="1">
      <c r="B596" s="210"/>
      <c r="C596" s="166"/>
      <c r="D596" s="172"/>
      <c r="E596" s="176"/>
      <c r="F596" s="173"/>
      <c r="G596" s="216"/>
      <c r="H596" s="217"/>
      <c r="I596" s="218"/>
      <c r="J596" s="172"/>
      <c r="K596" s="173"/>
      <c r="L596" s="172"/>
      <c r="M596" s="176"/>
      <c r="N596" s="173"/>
      <c r="O596" s="9" t="s">
        <v>188</v>
      </c>
      <c r="P596" s="114"/>
      <c r="Q596" s="30"/>
      <c r="R596" s="9" t="str">
        <f t="shared" si="738"/>
        <v/>
      </c>
      <c r="S596" s="30"/>
      <c r="T596" s="9" t="str">
        <f t="shared" si="739"/>
        <v/>
      </c>
      <c r="U596" s="82"/>
      <c r="V596" s="306"/>
      <c r="W596" s="306"/>
      <c r="AD596" s="76" t="str">
        <f>IF($P596="","0",VLOOKUP($P596,登録データ!$U$4:$V$19,2,FALSE))</f>
        <v>0</v>
      </c>
      <c r="AE596" s="76" t="str">
        <f t="shared" si="740"/>
        <v>00</v>
      </c>
      <c r="AF596" s="76" t="str">
        <f t="shared" si="741"/>
        <v/>
      </c>
      <c r="AG596" s="76" t="str">
        <f t="shared" si="736"/>
        <v>000000</v>
      </c>
      <c r="AH596" s="76" t="str">
        <f t="shared" si="737"/>
        <v/>
      </c>
      <c r="AI596" s="76" t="str">
        <f t="shared" si="742"/>
        <v/>
      </c>
      <c r="AJ596" s="320"/>
      <c r="AK596" s="320"/>
      <c r="BH596" s="76"/>
      <c r="BI596" s="76"/>
      <c r="BJ596" s="76"/>
      <c r="BK596" s="76"/>
    </row>
    <row r="597" spans="2:63" ht="19.5" customHeight="1" thickTop="1">
      <c r="B597" s="125">
        <v>193</v>
      </c>
      <c r="C597" s="164"/>
      <c r="D597" s="168"/>
      <c r="E597" s="174"/>
      <c r="F597" s="169"/>
      <c r="G597" s="168"/>
      <c r="H597" s="174"/>
      <c r="I597" s="169"/>
      <c r="J597" s="168"/>
      <c r="K597" s="169"/>
      <c r="L597" s="168"/>
      <c r="M597" s="174"/>
      <c r="N597" s="169"/>
      <c r="O597" s="48" t="s">
        <v>153</v>
      </c>
      <c r="P597" s="113"/>
      <c r="Q597" s="32"/>
      <c r="R597" s="17" t="str">
        <f t="shared" si="738"/>
        <v/>
      </c>
      <c r="S597" s="32"/>
      <c r="T597" s="17" t="str">
        <f t="shared" si="739"/>
        <v/>
      </c>
      <c r="U597" s="102"/>
      <c r="V597" s="305"/>
      <c r="W597" s="305"/>
      <c r="AD597" s="76" t="str">
        <f>IF($P597="","0",VLOOKUP($P597,登録データ!$U$4:$V$19,2,FALSE))</f>
        <v>0</v>
      </c>
      <c r="AE597" s="76" t="str">
        <f t="shared" si="740"/>
        <v>00</v>
      </c>
      <c r="AF597" s="76" t="str">
        <f t="shared" si="741"/>
        <v/>
      </c>
      <c r="AG597" s="76" t="str">
        <f t="shared" ref="AG597:AG620" si="827">IF($AF597=2,IF($S597="","0000",CONCATENATE(RIGHT($S597+100,2),$AE597)),IF($S597="","000000",CONCATENATE(RIGHT($Q597+100,2),RIGHT($S597+100,2),$AE597)))</f>
        <v>000000</v>
      </c>
      <c r="AH597" s="76" t="str">
        <f t="shared" ref="AH597:AH620" si="828">IF($P597="","",CONCATENATE($AD597," ",IF($AF597=1,RIGHT($AG597+10000000,7),RIGHT($AG597+100000,5))))</f>
        <v/>
      </c>
      <c r="AI597" s="76" t="str">
        <f t="shared" si="742"/>
        <v/>
      </c>
      <c r="AJ597" s="320" t="str">
        <f>IF($C597="","",IF($C597="@",0,IF(COUNTIF($C$21:$C$620,$C597)=1,0,1)))</f>
        <v/>
      </c>
      <c r="AK597" s="320" t="str">
        <f>IF($L597="","",IF(OR($L597="東京都",$L597="北海道",$L597="大阪府",$L597="京都府",RIGHT($L597,1)="県"),0,1))</f>
        <v/>
      </c>
      <c r="AO597" s="76" t="str">
        <f>IF(AP597="","",RANK(AP597,$AP$21:$AP$600,1))</f>
        <v/>
      </c>
      <c r="AP597" s="76" t="str">
        <f>IF(V597="","",C597)</f>
        <v/>
      </c>
      <c r="AQ597" s="1" t="str">
        <f>IF(AR597="","",RANK(AR597,$AR$21:$AR$600,1))</f>
        <v/>
      </c>
      <c r="AR597" s="76" t="str">
        <f>IF(W597="","",C597)</f>
        <v/>
      </c>
      <c r="BH597" s="76" t="str">
        <f t="shared" ref="BH597" si="829">IF(C597="","",G599)</f>
        <v/>
      </c>
      <c r="BI597" s="76" t="str">
        <f t="shared" ref="BI597" si="830">RIGHT(C597,3)</f>
        <v/>
      </c>
      <c r="BJ597" s="76" t="str">
        <f t="shared" ref="BJ597" si="831">IF(C597="","",RIGHT("00"&amp;BI597,3))</f>
        <v/>
      </c>
      <c r="BK597" s="76" t="str">
        <f t="shared" ref="BK597" si="832">CONCATENATE(BH597,BJ597)</f>
        <v/>
      </c>
    </row>
    <row r="598" spans="2:63" ht="18.75" customHeight="1">
      <c r="B598" s="125"/>
      <c r="C598" s="165"/>
      <c r="D598" s="170"/>
      <c r="E598" s="175"/>
      <c r="F598" s="171"/>
      <c r="G598" s="213"/>
      <c r="H598" s="214"/>
      <c r="I598" s="215"/>
      <c r="J598" s="170"/>
      <c r="K598" s="171"/>
      <c r="L598" s="170"/>
      <c r="M598" s="175"/>
      <c r="N598" s="171"/>
      <c r="O598" s="48" t="s">
        <v>154</v>
      </c>
      <c r="P598" s="27"/>
      <c r="Q598" s="45"/>
      <c r="R598" s="48" t="str">
        <f t="shared" ref="R598:R620" si="833">IF($P598="","",IF(OR(RIGHT($P598,1)="m",RIGHT($P598,1)="H"),"分",""))</f>
        <v/>
      </c>
      <c r="S598" s="45"/>
      <c r="T598" s="48" t="str">
        <f t="shared" ref="T598:T620" si="834">IF($P598="","",IF(OR(RIGHT($P598,1)="m",RIGHT($P598,1)="H"),"秒","m"))</f>
        <v/>
      </c>
      <c r="U598" s="73"/>
      <c r="V598" s="306"/>
      <c r="W598" s="306"/>
      <c r="AD598" s="76" t="str">
        <f>IF($P598="","0",VLOOKUP($P598,登録データ!$U$4:$V$19,2,FALSE))</f>
        <v>0</v>
      </c>
      <c r="AE598" s="76" t="str">
        <f t="shared" ref="AE598:AE620" si="835">IF($U598="","00",IF(LEN($U598)=1,$U598*10,$U598))</f>
        <v>00</v>
      </c>
      <c r="AF598" s="76" t="str">
        <f t="shared" ref="AF598:AF620" si="836">IF($P598="","",IF(OR(RIGHT($P598,1)="m",RIGHT($P598,1)="H"),1,2))</f>
        <v/>
      </c>
      <c r="AG598" s="76" t="str">
        <f t="shared" si="827"/>
        <v>000000</v>
      </c>
      <c r="AH598" s="76" t="str">
        <f t="shared" si="828"/>
        <v/>
      </c>
      <c r="AI598" s="76" t="str">
        <f t="shared" ref="AI598:AI620" si="837">IF($S598="","",IF(OR(VALUE($S598)&lt;60,$T598="m"),0,1))</f>
        <v/>
      </c>
      <c r="AJ598" s="320"/>
      <c r="AK598" s="320"/>
      <c r="BH598" s="76"/>
      <c r="BI598" s="76"/>
      <c r="BJ598" s="76"/>
      <c r="BK598" s="76"/>
    </row>
    <row r="599" spans="2:63" ht="19.5" customHeight="1" thickBot="1">
      <c r="B599" s="210"/>
      <c r="C599" s="166"/>
      <c r="D599" s="172"/>
      <c r="E599" s="176"/>
      <c r="F599" s="173"/>
      <c r="G599" s="216"/>
      <c r="H599" s="217"/>
      <c r="I599" s="218"/>
      <c r="J599" s="172"/>
      <c r="K599" s="173"/>
      <c r="L599" s="172"/>
      <c r="M599" s="176"/>
      <c r="N599" s="173"/>
      <c r="O599" s="9" t="s">
        <v>188</v>
      </c>
      <c r="P599" s="114"/>
      <c r="Q599" s="30"/>
      <c r="R599" s="9" t="str">
        <f t="shared" si="833"/>
        <v/>
      </c>
      <c r="S599" s="30"/>
      <c r="T599" s="9" t="str">
        <f t="shared" si="834"/>
        <v/>
      </c>
      <c r="U599" s="82"/>
      <c r="V599" s="306"/>
      <c r="W599" s="306"/>
      <c r="AD599" s="76" t="str">
        <f>IF($P599="","0",VLOOKUP($P599,登録データ!$U$4:$V$19,2,FALSE))</f>
        <v>0</v>
      </c>
      <c r="AE599" s="76" t="str">
        <f t="shared" si="835"/>
        <v>00</v>
      </c>
      <c r="AF599" s="76" t="str">
        <f t="shared" si="836"/>
        <v/>
      </c>
      <c r="AG599" s="76" t="str">
        <f t="shared" si="827"/>
        <v>000000</v>
      </c>
      <c r="AH599" s="76" t="str">
        <f t="shared" si="828"/>
        <v/>
      </c>
      <c r="AI599" s="76" t="str">
        <f t="shared" si="837"/>
        <v/>
      </c>
      <c r="AJ599" s="320"/>
      <c r="AK599" s="320"/>
      <c r="BH599" s="76"/>
      <c r="BI599" s="76"/>
      <c r="BJ599" s="76"/>
      <c r="BK599" s="76"/>
    </row>
    <row r="600" spans="2:63" ht="19.5" customHeight="1" thickTop="1">
      <c r="B600" s="125">
        <v>194</v>
      </c>
      <c r="C600" s="164"/>
      <c r="D600" s="168"/>
      <c r="E600" s="174"/>
      <c r="F600" s="169"/>
      <c r="G600" s="168"/>
      <c r="H600" s="174"/>
      <c r="I600" s="169"/>
      <c r="J600" s="168"/>
      <c r="K600" s="169"/>
      <c r="L600" s="168"/>
      <c r="M600" s="174"/>
      <c r="N600" s="169"/>
      <c r="O600" s="48" t="s">
        <v>153</v>
      </c>
      <c r="P600" s="113"/>
      <c r="Q600" s="32"/>
      <c r="R600" s="17" t="str">
        <f t="shared" si="833"/>
        <v/>
      </c>
      <c r="S600" s="32"/>
      <c r="T600" s="17" t="str">
        <f t="shared" si="834"/>
        <v/>
      </c>
      <c r="U600" s="102"/>
      <c r="V600" s="305"/>
      <c r="W600" s="305"/>
      <c r="AD600" s="76" t="str">
        <f>IF($P600="","0",VLOOKUP($P600,登録データ!$U$4:$V$19,2,FALSE))</f>
        <v>0</v>
      </c>
      <c r="AE600" s="76" t="str">
        <f t="shared" si="835"/>
        <v>00</v>
      </c>
      <c r="AF600" s="76" t="str">
        <f t="shared" si="836"/>
        <v/>
      </c>
      <c r="AG600" s="76" t="str">
        <f t="shared" si="827"/>
        <v>000000</v>
      </c>
      <c r="AH600" s="76" t="str">
        <f t="shared" si="828"/>
        <v/>
      </c>
      <c r="AI600" s="76" t="str">
        <f t="shared" si="837"/>
        <v/>
      </c>
      <c r="AJ600" s="320" t="str">
        <f>IF($C600="","",IF($C600="@",0,IF(COUNTIF($C$21:$C$620,$C600)=1,0,1)))</f>
        <v/>
      </c>
      <c r="AK600" s="320" t="str">
        <f>IF($L600="","",IF(OR($L600="東京都",$L600="北海道",$L600="大阪府",$L600="京都府",RIGHT($L600,1)="県"),0,1))</f>
        <v/>
      </c>
      <c r="AO600" s="76" t="str">
        <f>IF(AP600="","",RANK(AP600,$AP$21:$AP$600,1))</f>
        <v/>
      </c>
      <c r="AP600" s="76" t="str">
        <f>IF(V600="","",C600)</f>
        <v/>
      </c>
      <c r="AQ600" s="1" t="str">
        <f>IF(AR600="","",RANK(AR600,$AR$21:$AR$600,1))</f>
        <v/>
      </c>
      <c r="AR600" s="76" t="str">
        <f>IF(W600="","",C600)</f>
        <v/>
      </c>
      <c r="BH600" s="76" t="str">
        <f t="shared" ref="BH600" si="838">IF(C600="","",G602)</f>
        <v/>
      </c>
      <c r="BI600" s="76" t="str">
        <f t="shared" ref="BI600" si="839">RIGHT(C600,3)</f>
        <v/>
      </c>
      <c r="BJ600" s="76" t="str">
        <f t="shared" ref="BJ600" si="840">IF(C600="","",RIGHT("00"&amp;BI600,3))</f>
        <v/>
      </c>
      <c r="BK600" s="76" t="str">
        <f t="shared" ref="BK600" si="841">CONCATENATE(BH600,BJ600)</f>
        <v/>
      </c>
    </row>
    <row r="601" spans="2:63" ht="18.75" customHeight="1">
      <c r="B601" s="125"/>
      <c r="C601" s="165"/>
      <c r="D601" s="170"/>
      <c r="E601" s="175"/>
      <c r="F601" s="171"/>
      <c r="G601" s="213"/>
      <c r="H601" s="214"/>
      <c r="I601" s="215"/>
      <c r="J601" s="170"/>
      <c r="K601" s="171"/>
      <c r="L601" s="170"/>
      <c r="M601" s="175"/>
      <c r="N601" s="171"/>
      <c r="O601" s="48" t="s">
        <v>154</v>
      </c>
      <c r="P601" s="27"/>
      <c r="Q601" s="45"/>
      <c r="R601" s="48" t="str">
        <f t="shared" si="833"/>
        <v/>
      </c>
      <c r="S601" s="45"/>
      <c r="T601" s="48" t="str">
        <f t="shared" si="834"/>
        <v/>
      </c>
      <c r="U601" s="73"/>
      <c r="V601" s="306"/>
      <c r="W601" s="306"/>
      <c r="AD601" s="76" t="str">
        <f>IF($P601="","0",VLOOKUP($P601,登録データ!$U$4:$V$19,2,FALSE))</f>
        <v>0</v>
      </c>
      <c r="AE601" s="76" t="str">
        <f t="shared" si="835"/>
        <v>00</v>
      </c>
      <c r="AF601" s="76" t="str">
        <f t="shared" si="836"/>
        <v/>
      </c>
      <c r="AG601" s="76" t="str">
        <f t="shared" si="827"/>
        <v>000000</v>
      </c>
      <c r="AH601" s="76" t="str">
        <f t="shared" si="828"/>
        <v/>
      </c>
      <c r="AI601" s="76" t="str">
        <f t="shared" si="837"/>
        <v/>
      </c>
      <c r="AJ601" s="320"/>
      <c r="AK601" s="320"/>
      <c r="BH601" s="76"/>
      <c r="BI601" s="76"/>
      <c r="BJ601" s="76"/>
      <c r="BK601" s="76"/>
    </row>
    <row r="602" spans="2:63" ht="19.5" customHeight="1" thickBot="1">
      <c r="B602" s="210"/>
      <c r="C602" s="166"/>
      <c r="D602" s="172"/>
      <c r="E602" s="176"/>
      <c r="F602" s="173"/>
      <c r="G602" s="216"/>
      <c r="H602" s="217"/>
      <c r="I602" s="218"/>
      <c r="J602" s="172"/>
      <c r="K602" s="173"/>
      <c r="L602" s="172"/>
      <c r="M602" s="176"/>
      <c r="N602" s="173"/>
      <c r="O602" s="9" t="s">
        <v>188</v>
      </c>
      <c r="P602" s="114"/>
      <c r="Q602" s="30"/>
      <c r="R602" s="9" t="str">
        <f t="shared" si="833"/>
        <v/>
      </c>
      <c r="S602" s="30"/>
      <c r="T602" s="9" t="str">
        <f t="shared" si="834"/>
        <v/>
      </c>
      <c r="U602" s="82"/>
      <c r="V602" s="306"/>
      <c r="W602" s="306"/>
      <c r="AD602" s="76" t="str">
        <f>IF($P602="","0",VLOOKUP($P602,登録データ!$U$4:$V$19,2,FALSE))</f>
        <v>0</v>
      </c>
      <c r="AE602" s="76" t="str">
        <f t="shared" si="835"/>
        <v>00</v>
      </c>
      <c r="AF602" s="76" t="str">
        <f t="shared" si="836"/>
        <v/>
      </c>
      <c r="AG602" s="76" t="str">
        <f t="shared" si="827"/>
        <v>000000</v>
      </c>
      <c r="AH602" s="76" t="str">
        <f t="shared" si="828"/>
        <v/>
      </c>
      <c r="AI602" s="76" t="str">
        <f t="shared" si="837"/>
        <v/>
      </c>
      <c r="AJ602" s="320"/>
      <c r="AK602" s="320"/>
      <c r="BH602" s="76"/>
      <c r="BI602" s="76"/>
      <c r="BJ602" s="76"/>
      <c r="BK602" s="76"/>
    </row>
    <row r="603" spans="2:63" ht="19.5" customHeight="1" thickTop="1">
      <c r="B603" s="125">
        <v>195</v>
      </c>
      <c r="C603" s="164"/>
      <c r="D603" s="168"/>
      <c r="E603" s="174"/>
      <c r="F603" s="169"/>
      <c r="G603" s="168"/>
      <c r="H603" s="174"/>
      <c r="I603" s="169"/>
      <c r="J603" s="168"/>
      <c r="K603" s="169"/>
      <c r="L603" s="168"/>
      <c r="M603" s="174"/>
      <c r="N603" s="169"/>
      <c r="O603" s="48" t="s">
        <v>153</v>
      </c>
      <c r="P603" s="113"/>
      <c r="Q603" s="32"/>
      <c r="R603" s="17" t="str">
        <f t="shared" si="833"/>
        <v/>
      </c>
      <c r="S603" s="32"/>
      <c r="T603" s="17" t="str">
        <f t="shared" si="834"/>
        <v/>
      </c>
      <c r="U603" s="102"/>
      <c r="V603" s="305"/>
      <c r="W603" s="305"/>
      <c r="AD603" s="76" t="str">
        <f>IF($P603="","0",VLOOKUP($P603,登録データ!$U$4:$V$19,2,FALSE))</f>
        <v>0</v>
      </c>
      <c r="AE603" s="76" t="str">
        <f t="shared" si="835"/>
        <v>00</v>
      </c>
      <c r="AF603" s="76" t="str">
        <f t="shared" si="836"/>
        <v/>
      </c>
      <c r="AG603" s="76" t="str">
        <f t="shared" si="827"/>
        <v>000000</v>
      </c>
      <c r="AH603" s="76" t="str">
        <f t="shared" si="828"/>
        <v/>
      </c>
      <c r="AI603" s="76" t="str">
        <f t="shared" si="837"/>
        <v/>
      </c>
      <c r="AJ603" s="320" t="str">
        <f>IF($C603="","",IF($C603="@",0,IF(COUNTIF($C$21:$C$620,$C603)=1,0,1)))</f>
        <v/>
      </c>
      <c r="AK603" s="320" t="str">
        <f>IF($L603="","",IF(OR($L603="東京都",$L603="北海道",$L603="大阪府",$L603="京都府",RIGHT($L603,1)="県"),0,1))</f>
        <v/>
      </c>
      <c r="AP603" s="76" t="str">
        <f>IF(V603="","",C603)</f>
        <v/>
      </c>
      <c r="AQ603" s="1" t="str">
        <f>IF(AR603="","",RANK(AR603,$AR$21:$AR$600,1))</f>
        <v/>
      </c>
      <c r="AR603" s="76" t="str">
        <f>IF(W603="","",C603)</f>
        <v/>
      </c>
      <c r="BH603" s="76" t="str">
        <f t="shared" ref="BH603" si="842">IF(C603="","",G605)</f>
        <v/>
      </c>
      <c r="BI603" s="76" t="str">
        <f t="shared" ref="BI603" si="843">RIGHT(C603,3)</f>
        <v/>
      </c>
      <c r="BJ603" s="76" t="str">
        <f t="shared" ref="BJ603" si="844">IF(C603="","",RIGHT("00"&amp;BI603,3))</f>
        <v/>
      </c>
      <c r="BK603" s="76" t="str">
        <f t="shared" ref="BK603" si="845">CONCATENATE(BH603,BJ603)</f>
        <v/>
      </c>
    </row>
    <row r="604" spans="2:63" ht="18.75" customHeight="1">
      <c r="B604" s="125"/>
      <c r="C604" s="165"/>
      <c r="D604" s="170"/>
      <c r="E604" s="175"/>
      <c r="F604" s="171"/>
      <c r="G604" s="213"/>
      <c r="H604" s="214"/>
      <c r="I604" s="215"/>
      <c r="J604" s="170"/>
      <c r="K604" s="171"/>
      <c r="L604" s="170"/>
      <c r="M604" s="175"/>
      <c r="N604" s="171"/>
      <c r="O604" s="48" t="s">
        <v>154</v>
      </c>
      <c r="P604" s="27"/>
      <c r="Q604" s="45"/>
      <c r="R604" s="48" t="str">
        <f t="shared" si="833"/>
        <v/>
      </c>
      <c r="S604" s="45"/>
      <c r="T604" s="48" t="str">
        <f t="shared" si="834"/>
        <v/>
      </c>
      <c r="U604" s="73"/>
      <c r="V604" s="306"/>
      <c r="W604" s="306"/>
      <c r="AD604" s="76" t="str">
        <f>IF($P604="","0",VLOOKUP($P604,登録データ!$U$4:$V$19,2,FALSE))</f>
        <v>0</v>
      </c>
      <c r="AE604" s="76" t="str">
        <f t="shared" si="835"/>
        <v>00</v>
      </c>
      <c r="AF604" s="76" t="str">
        <f t="shared" si="836"/>
        <v/>
      </c>
      <c r="AG604" s="76" t="str">
        <f t="shared" si="827"/>
        <v>000000</v>
      </c>
      <c r="AH604" s="76" t="str">
        <f t="shared" si="828"/>
        <v/>
      </c>
      <c r="AI604" s="76" t="str">
        <f t="shared" si="837"/>
        <v/>
      </c>
      <c r="AJ604" s="320"/>
      <c r="AK604" s="320"/>
      <c r="BH604" s="76"/>
      <c r="BI604" s="76"/>
      <c r="BJ604" s="76"/>
      <c r="BK604" s="76"/>
    </row>
    <row r="605" spans="2:63" ht="19.5" customHeight="1" thickBot="1">
      <c r="B605" s="210"/>
      <c r="C605" s="166"/>
      <c r="D605" s="172"/>
      <c r="E605" s="176"/>
      <c r="F605" s="173"/>
      <c r="G605" s="216"/>
      <c r="H605" s="217"/>
      <c r="I605" s="218"/>
      <c r="J605" s="172"/>
      <c r="K605" s="173"/>
      <c r="L605" s="172"/>
      <c r="M605" s="176"/>
      <c r="N605" s="173"/>
      <c r="O605" s="9" t="s">
        <v>188</v>
      </c>
      <c r="P605" s="114"/>
      <c r="Q605" s="30"/>
      <c r="R605" s="9" t="str">
        <f t="shared" si="833"/>
        <v/>
      </c>
      <c r="S605" s="30"/>
      <c r="T605" s="9" t="str">
        <f t="shared" si="834"/>
        <v/>
      </c>
      <c r="U605" s="82"/>
      <c r="V605" s="306"/>
      <c r="W605" s="306"/>
      <c r="AD605" s="76" t="str">
        <f>IF($P605="","0",VLOOKUP($P605,登録データ!$U$4:$V$19,2,FALSE))</f>
        <v>0</v>
      </c>
      <c r="AE605" s="76" t="str">
        <f t="shared" si="835"/>
        <v>00</v>
      </c>
      <c r="AF605" s="76" t="str">
        <f t="shared" si="836"/>
        <v/>
      </c>
      <c r="AG605" s="76" t="str">
        <f t="shared" si="827"/>
        <v>000000</v>
      </c>
      <c r="AH605" s="76" t="str">
        <f t="shared" si="828"/>
        <v/>
      </c>
      <c r="AI605" s="76" t="str">
        <f t="shared" si="837"/>
        <v/>
      </c>
      <c r="AJ605" s="320"/>
      <c r="AK605" s="320"/>
      <c r="BH605" s="76"/>
      <c r="BI605" s="76"/>
      <c r="BJ605" s="76"/>
      <c r="BK605" s="76"/>
    </row>
    <row r="606" spans="2:63" ht="19.5" customHeight="1" thickTop="1">
      <c r="B606" s="125">
        <v>196</v>
      </c>
      <c r="C606" s="164"/>
      <c r="D606" s="168"/>
      <c r="E606" s="174"/>
      <c r="F606" s="169"/>
      <c r="G606" s="168"/>
      <c r="H606" s="174"/>
      <c r="I606" s="169"/>
      <c r="J606" s="168"/>
      <c r="K606" s="169"/>
      <c r="L606" s="168"/>
      <c r="M606" s="174"/>
      <c r="N606" s="169"/>
      <c r="O606" s="48" t="s">
        <v>153</v>
      </c>
      <c r="P606" s="113"/>
      <c r="Q606" s="32"/>
      <c r="R606" s="17" t="str">
        <f t="shared" si="833"/>
        <v/>
      </c>
      <c r="S606" s="32"/>
      <c r="T606" s="17" t="str">
        <f t="shared" si="834"/>
        <v/>
      </c>
      <c r="U606" s="102"/>
      <c r="V606" s="305"/>
      <c r="W606" s="305"/>
      <c r="AD606" s="76" t="str">
        <f>IF($P606="","0",VLOOKUP($P606,登録データ!$U$4:$V$19,2,FALSE))</f>
        <v>0</v>
      </c>
      <c r="AE606" s="76" t="str">
        <f t="shared" si="835"/>
        <v>00</v>
      </c>
      <c r="AF606" s="76" t="str">
        <f t="shared" si="836"/>
        <v/>
      </c>
      <c r="AG606" s="76" t="str">
        <f t="shared" si="827"/>
        <v>000000</v>
      </c>
      <c r="AH606" s="76" t="str">
        <f t="shared" si="828"/>
        <v/>
      </c>
      <c r="AI606" s="76" t="str">
        <f t="shared" si="837"/>
        <v/>
      </c>
      <c r="AJ606" s="320" t="str">
        <f>IF($C606="","",IF($C606="@",0,IF(COUNTIF($C$21:$C$620,$C606)=1,0,1)))</f>
        <v/>
      </c>
      <c r="AK606" s="320" t="str">
        <f>IF($L606="","",IF(OR($L606="東京都",$L606="北海道",$L606="大阪府",$L606="京都府",RIGHT($L606,1)="県"),0,1))</f>
        <v/>
      </c>
      <c r="AP606" s="76" t="str">
        <f>IF(V606="","",C606)</f>
        <v/>
      </c>
      <c r="AQ606" s="1" t="str">
        <f>IF(AR606="","",RANK(AR606,$AR$21:$AR$600,1))</f>
        <v/>
      </c>
      <c r="AR606" s="76" t="str">
        <f>IF(W606="","",C606)</f>
        <v/>
      </c>
      <c r="BH606" s="76" t="str">
        <f t="shared" ref="BH606" si="846">IF(C606="","",G608)</f>
        <v/>
      </c>
      <c r="BI606" s="76" t="str">
        <f t="shared" ref="BI606" si="847">RIGHT(C606,3)</f>
        <v/>
      </c>
      <c r="BJ606" s="76" t="str">
        <f t="shared" ref="BJ606" si="848">IF(C606="","",RIGHT("00"&amp;BI606,3))</f>
        <v/>
      </c>
      <c r="BK606" s="76" t="str">
        <f t="shared" ref="BK606" si="849">CONCATENATE(BH606,BJ606)</f>
        <v/>
      </c>
    </row>
    <row r="607" spans="2:63" ht="18.75" customHeight="1">
      <c r="B607" s="125"/>
      <c r="C607" s="165"/>
      <c r="D607" s="170"/>
      <c r="E607" s="175"/>
      <c r="F607" s="171"/>
      <c r="G607" s="213"/>
      <c r="H607" s="214"/>
      <c r="I607" s="215"/>
      <c r="J607" s="170"/>
      <c r="K607" s="171"/>
      <c r="L607" s="170"/>
      <c r="M607" s="175"/>
      <c r="N607" s="171"/>
      <c r="O607" s="48" t="s">
        <v>154</v>
      </c>
      <c r="P607" s="27"/>
      <c r="Q607" s="45"/>
      <c r="R607" s="48" t="str">
        <f t="shared" si="833"/>
        <v/>
      </c>
      <c r="S607" s="45"/>
      <c r="T607" s="48" t="str">
        <f t="shared" si="834"/>
        <v/>
      </c>
      <c r="U607" s="73"/>
      <c r="V607" s="306"/>
      <c r="W607" s="306"/>
      <c r="AD607" s="76" t="str">
        <f>IF($P607="","0",VLOOKUP($P607,登録データ!$U$4:$V$19,2,FALSE))</f>
        <v>0</v>
      </c>
      <c r="AE607" s="76" t="str">
        <f t="shared" si="835"/>
        <v>00</v>
      </c>
      <c r="AF607" s="76" t="str">
        <f t="shared" si="836"/>
        <v/>
      </c>
      <c r="AG607" s="76" t="str">
        <f t="shared" si="827"/>
        <v>000000</v>
      </c>
      <c r="AH607" s="76" t="str">
        <f t="shared" si="828"/>
        <v/>
      </c>
      <c r="AI607" s="76" t="str">
        <f t="shared" si="837"/>
        <v/>
      </c>
      <c r="AJ607" s="320"/>
      <c r="AK607" s="320"/>
      <c r="BH607" s="76"/>
      <c r="BI607" s="76"/>
      <c r="BJ607" s="76"/>
      <c r="BK607" s="76"/>
    </row>
    <row r="608" spans="2:63" ht="19.5" customHeight="1" thickBot="1">
      <c r="B608" s="210"/>
      <c r="C608" s="166"/>
      <c r="D608" s="172"/>
      <c r="E608" s="176"/>
      <c r="F608" s="173"/>
      <c r="G608" s="216"/>
      <c r="H608" s="217"/>
      <c r="I608" s="218"/>
      <c r="J608" s="172"/>
      <c r="K608" s="173"/>
      <c r="L608" s="172"/>
      <c r="M608" s="176"/>
      <c r="N608" s="173"/>
      <c r="O608" s="9" t="s">
        <v>188</v>
      </c>
      <c r="P608" s="114"/>
      <c r="Q608" s="30"/>
      <c r="R608" s="9" t="str">
        <f t="shared" si="833"/>
        <v/>
      </c>
      <c r="S608" s="30"/>
      <c r="T608" s="9" t="str">
        <f t="shared" si="834"/>
        <v/>
      </c>
      <c r="U608" s="82"/>
      <c r="V608" s="306"/>
      <c r="W608" s="306"/>
      <c r="AD608" s="76" t="str">
        <f>IF($P608="","0",VLOOKUP($P608,登録データ!$U$4:$V$19,2,FALSE))</f>
        <v>0</v>
      </c>
      <c r="AE608" s="76" t="str">
        <f t="shared" si="835"/>
        <v>00</v>
      </c>
      <c r="AF608" s="76" t="str">
        <f t="shared" si="836"/>
        <v/>
      </c>
      <c r="AG608" s="76" t="str">
        <f t="shared" si="827"/>
        <v>000000</v>
      </c>
      <c r="AH608" s="76" t="str">
        <f t="shared" si="828"/>
        <v/>
      </c>
      <c r="AI608" s="76" t="str">
        <f t="shared" si="837"/>
        <v/>
      </c>
      <c r="AJ608" s="320"/>
      <c r="AK608" s="320"/>
      <c r="BH608" s="76"/>
      <c r="BI608" s="76"/>
      <c r="BJ608" s="76"/>
      <c r="BK608" s="76"/>
    </row>
    <row r="609" spans="2:63" ht="19.5" customHeight="1" thickTop="1">
      <c r="B609" s="125">
        <v>197</v>
      </c>
      <c r="C609" s="164"/>
      <c r="D609" s="168"/>
      <c r="E609" s="174"/>
      <c r="F609" s="169"/>
      <c r="G609" s="168"/>
      <c r="H609" s="174"/>
      <c r="I609" s="169"/>
      <c r="J609" s="168"/>
      <c r="K609" s="169"/>
      <c r="L609" s="168"/>
      <c r="M609" s="174"/>
      <c r="N609" s="169"/>
      <c r="O609" s="48" t="s">
        <v>153</v>
      </c>
      <c r="P609" s="113"/>
      <c r="Q609" s="32"/>
      <c r="R609" s="17" t="str">
        <f t="shared" si="833"/>
        <v/>
      </c>
      <c r="S609" s="32"/>
      <c r="T609" s="17" t="str">
        <f t="shared" si="834"/>
        <v/>
      </c>
      <c r="U609" s="102"/>
      <c r="V609" s="305"/>
      <c r="W609" s="305"/>
      <c r="AD609" s="76" t="str">
        <f>IF($P609="","0",VLOOKUP($P609,登録データ!$U$4:$V$19,2,FALSE))</f>
        <v>0</v>
      </c>
      <c r="AE609" s="76" t="str">
        <f t="shared" si="835"/>
        <v>00</v>
      </c>
      <c r="AF609" s="76" t="str">
        <f t="shared" si="836"/>
        <v/>
      </c>
      <c r="AG609" s="76" t="str">
        <f t="shared" si="827"/>
        <v>000000</v>
      </c>
      <c r="AH609" s="76" t="str">
        <f t="shared" si="828"/>
        <v/>
      </c>
      <c r="AI609" s="76" t="str">
        <f t="shared" si="837"/>
        <v/>
      </c>
      <c r="AJ609" s="320" t="str">
        <f>IF($C609="","",IF($C609="@",0,IF(COUNTIF($C$21:$C$620,$C609)=1,0,1)))</f>
        <v/>
      </c>
      <c r="AK609" s="320" t="str">
        <f>IF($L609="","",IF(OR($L609="東京都",$L609="北海道",$L609="大阪府",$L609="京都府",RIGHT($L609,1)="県"),0,1))</f>
        <v/>
      </c>
      <c r="AP609" s="76" t="str">
        <f>IF(V609="","",C609)</f>
        <v/>
      </c>
      <c r="AQ609" s="1" t="str">
        <f>IF(AR609="","",RANK(AR609,$AR$21:$AR$600,1))</f>
        <v/>
      </c>
      <c r="AR609" s="76" t="str">
        <f>IF(W609="","",C609)</f>
        <v/>
      </c>
      <c r="BH609" s="76" t="str">
        <f t="shared" ref="BH609" si="850">IF(C609="","",G611)</f>
        <v/>
      </c>
      <c r="BI609" s="76" t="str">
        <f t="shared" ref="BI609" si="851">RIGHT(C609,3)</f>
        <v/>
      </c>
      <c r="BJ609" s="76" t="str">
        <f t="shared" ref="BJ609" si="852">IF(C609="","",RIGHT("00"&amp;BI609,3))</f>
        <v/>
      </c>
      <c r="BK609" s="76" t="str">
        <f t="shared" ref="BK609" si="853">CONCATENATE(BH609,BJ609)</f>
        <v/>
      </c>
    </row>
    <row r="610" spans="2:63" ht="18.75" customHeight="1">
      <c r="B610" s="125"/>
      <c r="C610" s="165"/>
      <c r="D610" s="170"/>
      <c r="E610" s="175"/>
      <c r="F610" s="171"/>
      <c r="G610" s="213"/>
      <c r="H610" s="214"/>
      <c r="I610" s="215"/>
      <c r="J610" s="170"/>
      <c r="K610" s="171"/>
      <c r="L610" s="170"/>
      <c r="M610" s="175"/>
      <c r="N610" s="171"/>
      <c r="O610" s="48" t="s">
        <v>154</v>
      </c>
      <c r="P610" s="27"/>
      <c r="Q610" s="45"/>
      <c r="R610" s="48" t="str">
        <f t="shared" si="833"/>
        <v/>
      </c>
      <c r="S610" s="45"/>
      <c r="T610" s="48" t="str">
        <f t="shared" si="834"/>
        <v/>
      </c>
      <c r="U610" s="73"/>
      <c r="V610" s="306"/>
      <c r="W610" s="306"/>
      <c r="AD610" s="76" t="str">
        <f>IF($P610="","0",VLOOKUP($P610,登録データ!$U$4:$V$19,2,FALSE))</f>
        <v>0</v>
      </c>
      <c r="AE610" s="76" t="str">
        <f t="shared" si="835"/>
        <v>00</v>
      </c>
      <c r="AF610" s="76" t="str">
        <f t="shared" si="836"/>
        <v/>
      </c>
      <c r="AG610" s="76" t="str">
        <f t="shared" si="827"/>
        <v>000000</v>
      </c>
      <c r="AH610" s="76" t="str">
        <f t="shared" si="828"/>
        <v/>
      </c>
      <c r="AI610" s="76" t="str">
        <f t="shared" si="837"/>
        <v/>
      </c>
      <c r="AJ610" s="320"/>
      <c r="AK610" s="320"/>
      <c r="BH610" s="76"/>
      <c r="BI610" s="76"/>
      <c r="BJ610" s="76"/>
      <c r="BK610" s="76"/>
    </row>
    <row r="611" spans="2:63" ht="19.5" customHeight="1" thickBot="1">
      <c r="B611" s="210"/>
      <c r="C611" s="166"/>
      <c r="D611" s="172"/>
      <c r="E611" s="176"/>
      <c r="F611" s="173"/>
      <c r="G611" s="216"/>
      <c r="H611" s="217"/>
      <c r="I611" s="218"/>
      <c r="J611" s="172"/>
      <c r="K611" s="173"/>
      <c r="L611" s="172"/>
      <c r="M611" s="176"/>
      <c r="N611" s="173"/>
      <c r="O611" s="9" t="s">
        <v>188</v>
      </c>
      <c r="P611" s="114"/>
      <c r="Q611" s="30"/>
      <c r="R611" s="9" t="str">
        <f t="shared" si="833"/>
        <v/>
      </c>
      <c r="S611" s="30"/>
      <c r="T611" s="9" t="str">
        <f t="shared" si="834"/>
        <v/>
      </c>
      <c r="U611" s="82"/>
      <c r="V611" s="306"/>
      <c r="W611" s="306"/>
      <c r="AD611" s="76" t="str">
        <f>IF($P611="","0",VLOOKUP($P611,登録データ!$U$4:$V$19,2,FALSE))</f>
        <v>0</v>
      </c>
      <c r="AE611" s="76" t="str">
        <f t="shared" si="835"/>
        <v>00</v>
      </c>
      <c r="AF611" s="76" t="str">
        <f t="shared" si="836"/>
        <v/>
      </c>
      <c r="AG611" s="76" t="str">
        <f t="shared" si="827"/>
        <v>000000</v>
      </c>
      <c r="AH611" s="76" t="str">
        <f t="shared" si="828"/>
        <v/>
      </c>
      <c r="AI611" s="76" t="str">
        <f t="shared" si="837"/>
        <v/>
      </c>
      <c r="AJ611" s="320"/>
      <c r="AK611" s="320"/>
      <c r="BH611" s="76"/>
      <c r="BI611" s="76"/>
      <c r="BJ611" s="76"/>
      <c r="BK611" s="76"/>
    </row>
    <row r="612" spans="2:63" ht="19.5" customHeight="1" thickTop="1">
      <c r="B612" s="125">
        <v>198</v>
      </c>
      <c r="C612" s="164"/>
      <c r="D612" s="168"/>
      <c r="E612" s="174"/>
      <c r="F612" s="169"/>
      <c r="G612" s="168"/>
      <c r="H612" s="174"/>
      <c r="I612" s="169"/>
      <c r="J612" s="168"/>
      <c r="K612" s="169"/>
      <c r="L612" s="168"/>
      <c r="M612" s="174"/>
      <c r="N612" s="169"/>
      <c r="O612" s="48" t="s">
        <v>153</v>
      </c>
      <c r="P612" s="113"/>
      <c r="Q612" s="32"/>
      <c r="R612" s="17" t="str">
        <f t="shared" si="833"/>
        <v/>
      </c>
      <c r="S612" s="32"/>
      <c r="T612" s="17" t="str">
        <f t="shared" si="834"/>
        <v/>
      </c>
      <c r="U612" s="102"/>
      <c r="V612" s="305"/>
      <c r="W612" s="305"/>
      <c r="AD612" s="76" t="str">
        <f>IF($P612="","0",VLOOKUP($P612,登録データ!$U$4:$V$19,2,FALSE))</f>
        <v>0</v>
      </c>
      <c r="AE612" s="76" t="str">
        <f t="shared" si="835"/>
        <v>00</v>
      </c>
      <c r="AF612" s="76" t="str">
        <f t="shared" si="836"/>
        <v/>
      </c>
      <c r="AG612" s="76" t="str">
        <f t="shared" si="827"/>
        <v>000000</v>
      </c>
      <c r="AH612" s="76" t="str">
        <f t="shared" si="828"/>
        <v/>
      </c>
      <c r="AI612" s="76" t="str">
        <f t="shared" si="837"/>
        <v/>
      </c>
      <c r="AJ612" s="320" t="str">
        <f>IF($C612="","",IF($C612="@",0,IF(COUNTIF($C$21:$C$620,$C612)=1,0,1)))</f>
        <v/>
      </c>
      <c r="AK612" s="320" t="str">
        <f>IF($L612="","",IF(OR($L612="東京都",$L612="北海道",$L612="大阪府",$L612="京都府",RIGHT($L612,1)="県"),0,1))</f>
        <v/>
      </c>
      <c r="AP612" s="76" t="str">
        <f>IF(V612="","",C612)</f>
        <v/>
      </c>
      <c r="AQ612" s="1" t="str">
        <f>IF(AR612="","",RANK(AR612,$AR$21:$AR$600,1))</f>
        <v/>
      </c>
      <c r="AR612" s="76" t="str">
        <f>IF(W612="","",C612)</f>
        <v/>
      </c>
      <c r="BH612" s="76" t="str">
        <f t="shared" ref="BH612" si="854">IF(C612="","",G614)</f>
        <v/>
      </c>
      <c r="BI612" s="76" t="str">
        <f t="shared" ref="BI612" si="855">RIGHT(C612,3)</f>
        <v/>
      </c>
      <c r="BJ612" s="76" t="str">
        <f t="shared" ref="BJ612" si="856">IF(C612="","",RIGHT("00"&amp;BI612,3))</f>
        <v/>
      </c>
      <c r="BK612" s="76" t="str">
        <f t="shared" ref="BK612" si="857">CONCATENATE(BH612,BJ612)</f>
        <v/>
      </c>
    </row>
    <row r="613" spans="2:63" ht="18.75" customHeight="1">
      <c r="B613" s="125"/>
      <c r="C613" s="165"/>
      <c r="D613" s="170"/>
      <c r="E613" s="175"/>
      <c r="F613" s="171"/>
      <c r="G613" s="213"/>
      <c r="H613" s="214"/>
      <c r="I613" s="215"/>
      <c r="J613" s="170"/>
      <c r="K613" s="171"/>
      <c r="L613" s="170"/>
      <c r="M613" s="175"/>
      <c r="N613" s="171"/>
      <c r="O613" s="48" t="s">
        <v>154</v>
      </c>
      <c r="P613" s="27"/>
      <c r="Q613" s="45"/>
      <c r="R613" s="48" t="str">
        <f t="shared" si="833"/>
        <v/>
      </c>
      <c r="S613" s="45"/>
      <c r="T613" s="48" t="str">
        <f t="shared" si="834"/>
        <v/>
      </c>
      <c r="U613" s="73"/>
      <c r="V613" s="306"/>
      <c r="W613" s="306"/>
      <c r="AD613" s="76" t="str">
        <f>IF($P613="","0",VLOOKUP($P613,登録データ!$U$4:$V$19,2,FALSE))</f>
        <v>0</v>
      </c>
      <c r="AE613" s="76" t="str">
        <f t="shared" si="835"/>
        <v>00</v>
      </c>
      <c r="AF613" s="76" t="str">
        <f t="shared" si="836"/>
        <v/>
      </c>
      <c r="AG613" s="76" t="str">
        <f t="shared" si="827"/>
        <v>000000</v>
      </c>
      <c r="AH613" s="76" t="str">
        <f t="shared" si="828"/>
        <v/>
      </c>
      <c r="AI613" s="76" t="str">
        <f t="shared" si="837"/>
        <v/>
      </c>
      <c r="AJ613" s="320"/>
      <c r="AK613" s="320"/>
      <c r="BH613" s="76"/>
      <c r="BI613" s="76"/>
      <c r="BJ613" s="76"/>
      <c r="BK613" s="76"/>
    </row>
    <row r="614" spans="2:63" ht="19.5" customHeight="1" thickBot="1">
      <c r="B614" s="210"/>
      <c r="C614" s="166"/>
      <c r="D614" s="172"/>
      <c r="E614" s="176"/>
      <c r="F614" s="173"/>
      <c r="G614" s="216"/>
      <c r="H614" s="217"/>
      <c r="I614" s="218"/>
      <c r="J614" s="172"/>
      <c r="K614" s="173"/>
      <c r="L614" s="172"/>
      <c r="M614" s="176"/>
      <c r="N614" s="173"/>
      <c r="O614" s="9" t="s">
        <v>188</v>
      </c>
      <c r="P614" s="114"/>
      <c r="Q614" s="30"/>
      <c r="R614" s="9" t="str">
        <f t="shared" si="833"/>
        <v/>
      </c>
      <c r="S614" s="30"/>
      <c r="T614" s="9" t="str">
        <f t="shared" si="834"/>
        <v/>
      </c>
      <c r="U614" s="82"/>
      <c r="V614" s="306"/>
      <c r="W614" s="306"/>
      <c r="AD614" s="76" t="str">
        <f>IF($P614="","0",VLOOKUP($P614,登録データ!$U$4:$V$19,2,FALSE))</f>
        <v>0</v>
      </c>
      <c r="AE614" s="76" t="str">
        <f t="shared" si="835"/>
        <v>00</v>
      </c>
      <c r="AF614" s="76" t="str">
        <f t="shared" si="836"/>
        <v/>
      </c>
      <c r="AG614" s="76" t="str">
        <f t="shared" si="827"/>
        <v>000000</v>
      </c>
      <c r="AH614" s="76" t="str">
        <f t="shared" si="828"/>
        <v/>
      </c>
      <c r="AI614" s="76" t="str">
        <f t="shared" si="837"/>
        <v/>
      </c>
      <c r="AJ614" s="320"/>
      <c r="AK614" s="320"/>
      <c r="BH614" s="76"/>
      <c r="BI614" s="76"/>
      <c r="BJ614" s="76"/>
      <c r="BK614" s="76"/>
    </row>
    <row r="615" spans="2:63" ht="19.5" customHeight="1" thickTop="1">
      <c r="B615" s="125">
        <v>199</v>
      </c>
      <c r="C615" s="164"/>
      <c r="D615" s="168"/>
      <c r="E615" s="174"/>
      <c r="F615" s="169"/>
      <c r="G615" s="168"/>
      <c r="H615" s="174"/>
      <c r="I615" s="169"/>
      <c r="J615" s="168"/>
      <c r="K615" s="169"/>
      <c r="L615" s="168"/>
      <c r="M615" s="174"/>
      <c r="N615" s="169"/>
      <c r="O615" s="48" t="s">
        <v>153</v>
      </c>
      <c r="P615" s="113"/>
      <c r="Q615" s="32"/>
      <c r="R615" s="17" t="str">
        <f t="shared" si="833"/>
        <v/>
      </c>
      <c r="S615" s="32"/>
      <c r="T615" s="17" t="str">
        <f t="shared" si="834"/>
        <v/>
      </c>
      <c r="U615" s="102"/>
      <c r="V615" s="305"/>
      <c r="W615" s="305"/>
      <c r="AD615" s="76" t="str">
        <f>IF($P615="","0",VLOOKUP($P615,登録データ!$U$4:$V$19,2,FALSE))</f>
        <v>0</v>
      </c>
      <c r="AE615" s="76" t="str">
        <f t="shared" si="835"/>
        <v>00</v>
      </c>
      <c r="AF615" s="76" t="str">
        <f t="shared" si="836"/>
        <v/>
      </c>
      <c r="AG615" s="76" t="str">
        <f t="shared" si="827"/>
        <v>000000</v>
      </c>
      <c r="AH615" s="76" t="str">
        <f t="shared" si="828"/>
        <v/>
      </c>
      <c r="AI615" s="76" t="str">
        <f t="shared" si="837"/>
        <v/>
      </c>
      <c r="AJ615" s="320" t="str">
        <f>IF($C615="","",IF($C615="@",0,IF(COUNTIF($C$21:$C$620,$C615)=1,0,1)))</f>
        <v/>
      </c>
      <c r="AK615" s="320" t="str">
        <f>IF($L615="","",IF(OR($L615="東京都",$L615="北海道",$L615="大阪府",$L615="京都府",RIGHT($L615,1)="県"),0,1))</f>
        <v/>
      </c>
      <c r="AP615" s="76" t="str">
        <f>IF(V615="","",C615)</f>
        <v/>
      </c>
      <c r="AQ615" s="1" t="str">
        <f>IF(AR615="","",RANK(AR615,$AR$21:$AR$600,1))</f>
        <v/>
      </c>
      <c r="AR615" s="76" t="str">
        <f>IF(W615="","",C615)</f>
        <v/>
      </c>
      <c r="BH615" s="76" t="str">
        <f t="shared" ref="BH615" si="858">IF(C615="","",G617)</f>
        <v/>
      </c>
      <c r="BI615" s="76" t="str">
        <f t="shared" ref="BI615" si="859">RIGHT(C615,3)</f>
        <v/>
      </c>
      <c r="BJ615" s="76" t="str">
        <f t="shared" ref="BJ615" si="860">IF(C615="","",RIGHT("00"&amp;BI615,3))</f>
        <v/>
      </c>
      <c r="BK615" s="76" t="str">
        <f t="shared" ref="BK615" si="861">CONCATENATE(BH615,BJ615)</f>
        <v/>
      </c>
    </row>
    <row r="616" spans="2:63" ht="18.75" customHeight="1">
      <c r="B616" s="125"/>
      <c r="C616" s="165"/>
      <c r="D616" s="170"/>
      <c r="E616" s="175"/>
      <c r="F616" s="171"/>
      <c r="G616" s="213"/>
      <c r="H616" s="214"/>
      <c r="I616" s="215"/>
      <c r="J616" s="170"/>
      <c r="K616" s="171"/>
      <c r="L616" s="170"/>
      <c r="M616" s="175"/>
      <c r="N616" s="171"/>
      <c r="O616" s="48" t="s">
        <v>154</v>
      </c>
      <c r="P616" s="27"/>
      <c r="Q616" s="45"/>
      <c r="R616" s="48" t="str">
        <f t="shared" si="833"/>
        <v/>
      </c>
      <c r="S616" s="45"/>
      <c r="T616" s="48" t="str">
        <f t="shared" si="834"/>
        <v/>
      </c>
      <c r="U616" s="73"/>
      <c r="V616" s="306"/>
      <c r="W616" s="306"/>
      <c r="AD616" s="76" t="str">
        <f>IF($P616="","0",VLOOKUP($P616,登録データ!$U$4:$V$19,2,FALSE))</f>
        <v>0</v>
      </c>
      <c r="AE616" s="76" t="str">
        <f t="shared" si="835"/>
        <v>00</v>
      </c>
      <c r="AF616" s="76" t="str">
        <f t="shared" si="836"/>
        <v/>
      </c>
      <c r="AG616" s="76" t="str">
        <f t="shared" si="827"/>
        <v>000000</v>
      </c>
      <c r="AH616" s="76" t="str">
        <f t="shared" si="828"/>
        <v/>
      </c>
      <c r="AI616" s="76" t="str">
        <f t="shared" si="837"/>
        <v/>
      </c>
      <c r="AJ616" s="320"/>
      <c r="AK616" s="320"/>
      <c r="BH616" s="76"/>
      <c r="BI616" s="76"/>
      <c r="BJ616" s="76"/>
      <c r="BK616" s="76"/>
    </row>
    <row r="617" spans="2:63" ht="19.5" customHeight="1" thickBot="1">
      <c r="B617" s="210"/>
      <c r="C617" s="166"/>
      <c r="D617" s="172"/>
      <c r="E617" s="176"/>
      <c r="F617" s="173"/>
      <c r="G617" s="216"/>
      <c r="H617" s="217"/>
      <c r="I617" s="218"/>
      <c r="J617" s="172"/>
      <c r="K617" s="173"/>
      <c r="L617" s="172"/>
      <c r="M617" s="176"/>
      <c r="N617" s="173"/>
      <c r="O617" s="9" t="s">
        <v>188</v>
      </c>
      <c r="P617" s="114"/>
      <c r="Q617" s="30"/>
      <c r="R617" s="9" t="str">
        <f t="shared" si="833"/>
        <v/>
      </c>
      <c r="S617" s="30"/>
      <c r="T617" s="9" t="str">
        <f t="shared" si="834"/>
        <v/>
      </c>
      <c r="U617" s="82"/>
      <c r="V617" s="306"/>
      <c r="W617" s="306"/>
      <c r="AD617" s="76" t="str">
        <f>IF($P617="","0",VLOOKUP($P617,登録データ!$U$4:$V$19,2,FALSE))</f>
        <v>0</v>
      </c>
      <c r="AE617" s="76" t="str">
        <f t="shared" si="835"/>
        <v>00</v>
      </c>
      <c r="AF617" s="76" t="str">
        <f t="shared" si="836"/>
        <v/>
      </c>
      <c r="AG617" s="76" t="str">
        <f t="shared" si="827"/>
        <v>000000</v>
      </c>
      <c r="AH617" s="76" t="str">
        <f t="shared" si="828"/>
        <v/>
      </c>
      <c r="AI617" s="76" t="str">
        <f t="shared" si="837"/>
        <v/>
      </c>
      <c r="AJ617" s="320"/>
      <c r="AK617" s="320"/>
      <c r="BH617" s="76"/>
      <c r="BI617" s="76"/>
      <c r="BJ617" s="76"/>
      <c r="BK617" s="76"/>
    </row>
    <row r="618" spans="2:63" ht="19.5" customHeight="1" thickTop="1">
      <c r="B618" s="209">
        <v>200</v>
      </c>
      <c r="C618" s="164"/>
      <c r="D618" s="168"/>
      <c r="E618" s="174"/>
      <c r="F618" s="169"/>
      <c r="G618" s="168"/>
      <c r="H618" s="174"/>
      <c r="I618" s="169"/>
      <c r="J618" s="168"/>
      <c r="K618" s="169"/>
      <c r="L618" s="168"/>
      <c r="M618" s="174"/>
      <c r="N618" s="169"/>
      <c r="O618" s="20" t="s">
        <v>153</v>
      </c>
      <c r="P618" s="113"/>
      <c r="Q618" s="29"/>
      <c r="R618" s="20" t="str">
        <f t="shared" si="833"/>
        <v/>
      </c>
      <c r="S618" s="29"/>
      <c r="T618" s="20" t="str">
        <f t="shared" si="834"/>
        <v/>
      </c>
      <c r="U618" s="81"/>
      <c r="V618" s="305"/>
      <c r="W618" s="305"/>
      <c r="AD618" s="76" t="str">
        <f>IF($P618="","0",VLOOKUP($P618,登録データ!$U$4:$V$19,2,FALSE))</f>
        <v>0</v>
      </c>
      <c r="AE618" s="76" t="str">
        <f t="shared" si="835"/>
        <v>00</v>
      </c>
      <c r="AF618" s="76" t="str">
        <f t="shared" si="836"/>
        <v/>
      </c>
      <c r="AG618" s="76" t="str">
        <f t="shared" si="827"/>
        <v>000000</v>
      </c>
      <c r="AH618" s="76" t="str">
        <f t="shared" si="828"/>
        <v/>
      </c>
      <c r="AI618" s="76" t="str">
        <f t="shared" si="837"/>
        <v/>
      </c>
      <c r="AJ618" s="320" t="str">
        <f>IF($C618="","",IF($C618="@",0,IF(COUNTIF($C$21:$C$620,$C618)=1,0,1)))</f>
        <v/>
      </c>
      <c r="AK618" s="320" t="str">
        <f>IF($L618="","",IF(OR($L618="東京都",$L618="北海道",$L618="大阪府",$L618="京都府",RIGHT($L618,1)="県"),0,1))</f>
        <v/>
      </c>
      <c r="AP618" s="76" t="str">
        <f>IF(V618="","",C618)</f>
        <v/>
      </c>
      <c r="AQ618" s="1" t="str">
        <f>IF(AR618="","",RANK(AR618,$AR$21:$AR$600,1))</f>
        <v/>
      </c>
      <c r="AR618" s="76" t="str">
        <f>IF(W618="","",C618)</f>
        <v/>
      </c>
      <c r="BH618" s="76" t="str">
        <f t="shared" ref="BH618" si="862">IF(C618="","",G620)</f>
        <v/>
      </c>
      <c r="BI618" s="76" t="str">
        <f t="shared" ref="BI618" si="863">RIGHT(C618,3)</f>
        <v/>
      </c>
      <c r="BJ618" s="76" t="str">
        <f t="shared" ref="BJ618" si="864">IF(C618="","",RIGHT("00"&amp;BI618,3))</f>
        <v/>
      </c>
      <c r="BK618" s="76" t="str">
        <f t="shared" ref="BK618" si="865">CONCATENATE(BH618,BJ618)</f>
        <v/>
      </c>
    </row>
    <row r="619" spans="2:63" ht="18.75" customHeight="1">
      <c r="B619" s="125"/>
      <c r="C619" s="165"/>
      <c r="D619" s="170"/>
      <c r="E619" s="175"/>
      <c r="F619" s="171"/>
      <c r="G619" s="213"/>
      <c r="H619" s="214"/>
      <c r="I619" s="215"/>
      <c r="J619" s="170"/>
      <c r="K619" s="171"/>
      <c r="L619" s="170"/>
      <c r="M619" s="175"/>
      <c r="N619" s="171"/>
      <c r="O619" s="48" t="s">
        <v>154</v>
      </c>
      <c r="P619" s="27"/>
      <c r="Q619" s="45"/>
      <c r="R619" s="48" t="str">
        <f t="shared" si="833"/>
        <v/>
      </c>
      <c r="S619" s="45"/>
      <c r="T619" s="48" t="str">
        <f t="shared" si="834"/>
        <v/>
      </c>
      <c r="U619" s="73"/>
      <c r="V619" s="306"/>
      <c r="W619" s="306"/>
      <c r="AD619" s="76" t="str">
        <f>IF($P619="","0",VLOOKUP($P619,登録データ!$U$4:$V$19,2,FALSE))</f>
        <v>0</v>
      </c>
      <c r="AE619" s="76" t="str">
        <f t="shared" si="835"/>
        <v>00</v>
      </c>
      <c r="AF619" s="76" t="str">
        <f t="shared" si="836"/>
        <v/>
      </c>
      <c r="AG619" s="76" t="str">
        <f t="shared" si="827"/>
        <v>000000</v>
      </c>
      <c r="AH619" s="76" t="str">
        <f t="shared" si="828"/>
        <v/>
      </c>
      <c r="AI619" s="76" t="str">
        <f t="shared" si="837"/>
        <v/>
      </c>
      <c r="AJ619" s="320"/>
      <c r="AK619" s="320"/>
      <c r="BH619" s="76"/>
      <c r="BI619" s="76"/>
      <c r="BJ619" s="76"/>
      <c r="BK619" s="76"/>
    </row>
    <row r="620" spans="2:63" ht="19.5" customHeight="1" thickBot="1">
      <c r="B620" s="126"/>
      <c r="C620" s="167"/>
      <c r="D620" s="177"/>
      <c r="E620" s="178"/>
      <c r="F620" s="179"/>
      <c r="G620" s="225"/>
      <c r="H620" s="226"/>
      <c r="I620" s="227"/>
      <c r="J620" s="177"/>
      <c r="K620" s="179"/>
      <c r="L620" s="177"/>
      <c r="M620" s="178"/>
      <c r="N620" s="179"/>
      <c r="O620" s="11" t="s">
        <v>188</v>
      </c>
      <c r="P620" s="112"/>
      <c r="Q620" s="31"/>
      <c r="R620" s="11" t="str">
        <f t="shared" si="833"/>
        <v/>
      </c>
      <c r="S620" s="31"/>
      <c r="T620" s="11" t="str">
        <f t="shared" si="834"/>
        <v/>
      </c>
      <c r="U620" s="83"/>
      <c r="V620" s="307"/>
      <c r="W620" s="307"/>
      <c r="AD620" s="76" t="str">
        <f>IF($P620="","0",VLOOKUP($P620,登録データ!$U$4:$V$19,2,FALSE))</f>
        <v>0</v>
      </c>
      <c r="AE620" s="76" t="str">
        <f t="shared" si="835"/>
        <v>00</v>
      </c>
      <c r="AF620" s="76" t="str">
        <f t="shared" si="836"/>
        <v/>
      </c>
      <c r="AG620" s="76" t="str">
        <f t="shared" si="827"/>
        <v>000000</v>
      </c>
      <c r="AH620" s="76" t="str">
        <f t="shared" si="828"/>
        <v/>
      </c>
      <c r="AI620" s="76" t="str">
        <f t="shared" si="837"/>
        <v/>
      </c>
      <c r="AJ620" s="320"/>
      <c r="AK620" s="320"/>
      <c r="BH620" s="76"/>
      <c r="BI620" s="76"/>
      <c r="BJ620" s="76"/>
      <c r="BK620" s="76"/>
    </row>
    <row r="621" spans="2:63">
      <c r="AR621" s="76" t="str">
        <f>IF(W621="","",C621)</f>
        <v/>
      </c>
    </row>
  </sheetData>
  <sheetProtection algorithmName="SHA-512" hashValue="Qksj2LImvzDEvMAVzGBas3hk+HU3J98X5F4pIBJ6L9NczkKVyec5Ce9D4+Mo5p+toyrZF3OlN84d5zmN2lqedg==" saltValue="UANkM6H4DWFTNJtm3tNu4w==" spinCount="100000" sheet="1" objects="1" scenarios="1"/>
  <protectedRanges>
    <protectedRange sqref="Q21:Q620 S21:S620 U21:U620 C21:N620" name="範囲1"/>
  </protectedRanges>
  <mergeCells count="2244">
    <mergeCell ref="AK582:AK584"/>
    <mergeCell ref="AK585:AK587"/>
    <mergeCell ref="AK588:AK590"/>
    <mergeCell ref="AK591:AK593"/>
    <mergeCell ref="AK594:AK596"/>
    <mergeCell ref="AK597:AK599"/>
    <mergeCell ref="AK600:AK602"/>
    <mergeCell ref="AK603:AK605"/>
    <mergeCell ref="AK606:AK608"/>
    <mergeCell ref="AK609:AK611"/>
    <mergeCell ref="AK612:AK614"/>
    <mergeCell ref="AK615:AK617"/>
    <mergeCell ref="AK618:AK620"/>
    <mergeCell ref="AK531:AK533"/>
    <mergeCell ref="AK534:AK536"/>
    <mergeCell ref="AK537:AK539"/>
    <mergeCell ref="AK540:AK542"/>
    <mergeCell ref="AK543:AK545"/>
    <mergeCell ref="AK546:AK548"/>
    <mergeCell ref="AK549:AK551"/>
    <mergeCell ref="AK552:AK554"/>
    <mergeCell ref="AK555:AK557"/>
    <mergeCell ref="AK558:AK560"/>
    <mergeCell ref="AK561:AK563"/>
    <mergeCell ref="AK564:AK566"/>
    <mergeCell ref="AK567:AK569"/>
    <mergeCell ref="AK570:AK572"/>
    <mergeCell ref="AK573:AK575"/>
    <mergeCell ref="AK576:AK578"/>
    <mergeCell ref="AK579:AK581"/>
    <mergeCell ref="AK480:AK482"/>
    <mergeCell ref="AK483:AK485"/>
    <mergeCell ref="AK486:AK488"/>
    <mergeCell ref="AK489:AK491"/>
    <mergeCell ref="AK492:AK494"/>
    <mergeCell ref="AK495:AK497"/>
    <mergeCell ref="AK498:AK500"/>
    <mergeCell ref="AK501:AK503"/>
    <mergeCell ref="AK504:AK506"/>
    <mergeCell ref="AK507:AK509"/>
    <mergeCell ref="AK510:AK512"/>
    <mergeCell ref="AK513:AK515"/>
    <mergeCell ref="AK516:AK518"/>
    <mergeCell ref="AK519:AK521"/>
    <mergeCell ref="AK522:AK524"/>
    <mergeCell ref="AK525:AK527"/>
    <mergeCell ref="AK528:AK530"/>
    <mergeCell ref="AK429:AK431"/>
    <mergeCell ref="AK432:AK434"/>
    <mergeCell ref="AK435:AK437"/>
    <mergeCell ref="AK438:AK440"/>
    <mergeCell ref="AK441:AK443"/>
    <mergeCell ref="AK444:AK446"/>
    <mergeCell ref="AK447:AK449"/>
    <mergeCell ref="AK450:AK452"/>
    <mergeCell ref="AK453:AK455"/>
    <mergeCell ref="AK456:AK458"/>
    <mergeCell ref="AK459:AK461"/>
    <mergeCell ref="AK462:AK464"/>
    <mergeCell ref="AK465:AK467"/>
    <mergeCell ref="AK468:AK470"/>
    <mergeCell ref="AK471:AK473"/>
    <mergeCell ref="AK474:AK476"/>
    <mergeCell ref="AK477:AK479"/>
    <mergeCell ref="AK378:AK380"/>
    <mergeCell ref="AK381:AK383"/>
    <mergeCell ref="AK384:AK386"/>
    <mergeCell ref="AK387:AK389"/>
    <mergeCell ref="AK390:AK392"/>
    <mergeCell ref="AK393:AK395"/>
    <mergeCell ref="AK396:AK398"/>
    <mergeCell ref="AK399:AK401"/>
    <mergeCell ref="AK402:AK404"/>
    <mergeCell ref="AK405:AK407"/>
    <mergeCell ref="AK408:AK410"/>
    <mergeCell ref="AK411:AK413"/>
    <mergeCell ref="AK414:AK416"/>
    <mergeCell ref="AK417:AK419"/>
    <mergeCell ref="AK420:AK422"/>
    <mergeCell ref="AK423:AK425"/>
    <mergeCell ref="AK426:AK428"/>
    <mergeCell ref="AK327:AK329"/>
    <mergeCell ref="AK330:AK332"/>
    <mergeCell ref="AK333:AK335"/>
    <mergeCell ref="AK336:AK338"/>
    <mergeCell ref="AK339:AK341"/>
    <mergeCell ref="AK342:AK344"/>
    <mergeCell ref="AK345:AK347"/>
    <mergeCell ref="AK348:AK350"/>
    <mergeCell ref="AK351:AK353"/>
    <mergeCell ref="AK354:AK356"/>
    <mergeCell ref="AK357:AK359"/>
    <mergeCell ref="AK360:AK362"/>
    <mergeCell ref="AK363:AK365"/>
    <mergeCell ref="AK366:AK368"/>
    <mergeCell ref="AK369:AK371"/>
    <mergeCell ref="AK372:AK374"/>
    <mergeCell ref="AK375:AK377"/>
    <mergeCell ref="AK276:AK278"/>
    <mergeCell ref="AK279:AK281"/>
    <mergeCell ref="AK282:AK284"/>
    <mergeCell ref="AK285:AK287"/>
    <mergeCell ref="AK288:AK290"/>
    <mergeCell ref="AK291:AK293"/>
    <mergeCell ref="AK294:AK296"/>
    <mergeCell ref="AK297:AK299"/>
    <mergeCell ref="AK300:AK302"/>
    <mergeCell ref="AK303:AK305"/>
    <mergeCell ref="AK306:AK308"/>
    <mergeCell ref="AK309:AK311"/>
    <mergeCell ref="AK312:AK314"/>
    <mergeCell ref="AK315:AK317"/>
    <mergeCell ref="AK318:AK320"/>
    <mergeCell ref="AK321:AK323"/>
    <mergeCell ref="AK324:AK326"/>
    <mergeCell ref="AK225:AK227"/>
    <mergeCell ref="AK228:AK230"/>
    <mergeCell ref="AK231:AK233"/>
    <mergeCell ref="AK234:AK236"/>
    <mergeCell ref="AK237:AK239"/>
    <mergeCell ref="AK240:AK242"/>
    <mergeCell ref="AK243:AK245"/>
    <mergeCell ref="AK246:AK248"/>
    <mergeCell ref="AK249:AK251"/>
    <mergeCell ref="AK252:AK254"/>
    <mergeCell ref="AK255:AK257"/>
    <mergeCell ref="AK258:AK260"/>
    <mergeCell ref="AK261:AK263"/>
    <mergeCell ref="AK264:AK266"/>
    <mergeCell ref="AK267:AK269"/>
    <mergeCell ref="AK270:AK272"/>
    <mergeCell ref="AK273:AK275"/>
    <mergeCell ref="AK174:AK176"/>
    <mergeCell ref="AK177:AK179"/>
    <mergeCell ref="AK180:AK182"/>
    <mergeCell ref="AK183:AK185"/>
    <mergeCell ref="AK186:AK188"/>
    <mergeCell ref="AK189:AK191"/>
    <mergeCell ref="AK192:AK194"/>
    <mergeCell ref="AK195:AK197"/>
    <mergeCell ref="AK198:AK200"/>
    <mergeCell ref="AK201:AK203"/>
    <mergeCell ref="AK204:AK206"/>
    <mergeCell ref="AK207:AK209"/>
    <mergeCell ref="AK210:AK212"/>
    <mergeCell ref="AK213:AK215"/>
    <mergeCell ref="AK216:AK218"/>
    <mergeCell ref="AK219:AK221"/>
    <mergeCell ref="AK222:AK224"/>
    <mergeCell ref="AK123:AK125"/>
    <mergeCell ref="AK126:AK128"/>
    <mergeCell ref="AK129:AK131"/>
    <mergeCell ref="AK132:AK134"/>
    <mergeCell ref="AK135:AK137"/>
    <mergeCell ref="AK138:AK140"/>
    <mergeCell ref="AK141:AK143"/>
    <mergeCell ref="AK144:AK146"/>
    <mergeCell ref="AK147:AK149"/>
    <mergeCell ref="AK150:AK152"/>
    <mergeCell ref="AK153:AK155"/>
    <mergeCell ref="AK156:AK158"/>
    <mergeCell ref="AK159:AK161"/>
    <mergeCell ref="AK162:AK164"/>
    <mergeCell ref="AK165:AK167"/>
    <mergeCell ref="AK168:AK170"/>
    <mergeCell ref="AK171:AK173"/>
    <mergeCell ref="AK72:AK74"/>
    <mergeCell ref="AK75:AK77"/>
    <mergeCell ref="AK78:AK80"/>
    <mergeCell ref="AK81:AK83"/>
    <mergeCell ref="AK84:AK86"/>
    <mergeCell ref="AK87:AK89"/>
    <mergeCell ref="AK90:AK92"/>
    <mergeCell ref="AK93:AK95"/>
    <mergeCell ref="AK96:AK98"/>
    <mergeCell ref="AK99:AK101"/>
    <mergeCell ref="AK102:AK104"/>
    <mergeCell ref="AK105:AK107"/>
    <mergeCell ref="AK108:AK110"/>
    <mergeCell ref="AK111:AK113"/>
    <mergeCell ref="AK114:AK116"/>
    <mergeCell ref="AK117:AK119"/>
    <mergeCell ref="AK120:AK122"/>
    <mergeCell ref="AK21:AK23"/>
    <mergeCell ref="AK24:AK26"/>
    <mergeCell ref="AK27:AK29"/>
    <mergeCell ref="AK30:AK32"/>
    <mergeCell ref="AK33:AK35"/>
    <mergeCell ref="AK36:AK38"/>
    <mergeCell ref="AK39:AK41"/>
    <mergeCell ref="AK42:AK44"/>
    <mergeCell ref="AK45:AK47"/>
    <mergeCell ref="AK48:AK50"/>
    <mergeCell ref="AK51:AK53"/>
    <mergeCell ref="AK54:AK56"/>
    <mergeCell ref="AK57:AK59"/>
    <mergeCell ref="AK60:AK62"/>
    <mergeCell ref="AK63:AK65"/>
    <mergeCell ref="AK66:AK68"/>
    <mergeCell ref="AK69:AK71"/>
    <mergeCell ref="B15:B17"/>
    <mergeCell ref="C15:C16"/>
    <mergeCell ref="D15:F16"/>
    <mergeCell ref="G15:I16"/>
    <mergeCell ref="J15:K16"/>
    <mergeCell ref="L15:N16"/>
    <mergeCell ref="D17:F17"/>
    <mergeCell ref="G17:I17"/>
    <mergeCell ref="J17:K17"/>
    <mergeCell ref="L17:N17"/>
    <mergeCell ref="B1:U2"/>
    <mergeCell ref="D14:F14"/>
    <mergeCell ref="G14:I14"/>
    <mergeCell ref="J14:K14"/>
    <mergeCell ref="L14:N14"/>
    <mergeCell ref="O14:P14"/>
    <mergeCell ref="Q14:U14"/>
    <mergeCell ref="P5:Q6"/>
    <mergeCell ref="P7:Q8"/>
    <mergeCell ref="R5:U6"/>
    <mergeCell ref="R7:U8"/>
    <mergeCell ref="B10:B11"/>
    <mergeCell ref="C10:U11"/>
    <mergeCell ref="C4:E4"/>
    <mergeCell ref="C6:E6"/>
    <mergeCell ref="C8:E8"/>
    <mergeCell ref="J4:N4"/>
    <mergeCell ref="J6:N6"/>
    <mergeCell ref="J8:N8"/>
    <mergeCell ref="B33:B35"/>
    <mergeCell ref="B30:B32"/>
    <mergeCell ref="J33:K35"/>
    <mergeCell ref="L33:N35"/>
    <mergeCell ref="B27:B29"/>
    <mergeCell ref="B24:B26"/>
    <mergeCell ref="B21:B23"/>
    <mergeCell ref="B18:B20"/>
    <mergeCell ref="C18:C19"/>
    <mergeCell ref="D18:F19"/>
    <mergeCell ref="G18:I19"/>
    <mergeCell ref="J18:K19"/>
    <mergeCell ref="L18:N19"/>
    <mergeCell ref="D20:F20"/>
    <mergeCell ref="G20:I20"/>
    <mergeCell ref="J20:K20"/>
    <mergeCell ref="L20:N20"/>
    <mergeCell ref="C21:C23"/>
    <mergeCell ref="D21:F23"/>
    <mergeCell ref="J21:K23"/>
    <mergeCell ref="L21:N23"/>
    <mergeCell ref="C24:C26"/>
    <mergeCell ref="D24:F26"/>
    <mergeCell ref="J24:K26"/>
    <mergeCell ref="L24:N26"/>
    <mergeCell ref="C27:C29"/>
    <mergeCell ref="D27:F29"/>
    <mergeCell ref="J27:K29"/>
    <mergeCell ref="L27:N29"/>
    <mergeCell ref="C30:C32"/>
    <mergeCell ref="D30:F32"/>
    <mergeCell ref="J30:K32"/>
    <mergeCell ref="B45:B47"/>
    <mergeCell ref="B42:B44"/>
    <mergeCell ref="C42:C44"/>
    <mergeCell ref="D42:F44"/>
    <mergeCell ref="J42:K44"/>
    <mergeCell ref="L42:N44"/>
    <mergeCell ref="C45:C47"/>
    <mergeCell ref="D45:F47"/>
    <mergeCell ref="J45:K47"/>
    <mergeCell ref="L45:N47"/>
    <mergeCell ref="B39:B41"/>
    <mergeCell ref="B36:B38"/>
    <mergeCell ref="C36:C38"/>
    <mergeCell ref="D36:F38"/>
    <mergeCell ref="J36:K38"/>
    <mergeCell ref="L36:N38"/>
    <mergeCell ref="C39:C41"/>
    <mergeCell ref="D39:F41"/>
    <mergeCell ref="J39:K41"/>
    <mergeCell ref="L39:N41"/>
    <mergeCell ref="B57:B59"/>
    <mergeCell ref="B54:B56"/>
    <mergeCell ref="C54:C56"/>
    <mergeCell ref="D54:F56"/>
    <mergeCell ref="J54:K56"/>
    <mergeCell ref="L54:N56"/>
    <mergeCell ref="C57:C59"/>
    <mergeCell ref="D57:F59"/>
    <mergeCell ref="J57:K59"/>
    <mergeCell ref="L57:N59"/>
    <mergeCell ref="B51:B53"/>
    <mergeCell ref="B48:B50"/>
    <mergeCell ref="C48:C50"/>
    <mergeCell ref="D48:F50"/>
    <mergeCell ref="J48:K50"/>
    <mergeCell ref="L48:N50"/>
    <mergeCell ref="C51:C53"/>
    <mergeCell ref="D51:F53"/>
    <mergeCell ref="J51:K53"/>
    <mergeCell ref="L51:N53"/>
    <mergeCell ref="G57:I58"/>
    <mergeCell ref="G59:I59"/>
    <mergeCell ref="B69:B71"/>
    <mergeCell ref="B66:B68"/>
    <mergeCell ref="C66:C68"/>
    <mergeCell ref="D66:F68"/>
    <mergeCell ref="J66:K68"/>
    <mergeCell ref="L66:N68"/>
    <mergeCell ref="C69:C71"/>
    <mergeCell ref="D69:F71"/>
    <mergeCell ref="J69:K71"/>
    <mergeCell ref="L69:N71"/>
    <mergeCell ref="B63:B65"/>
    <mergeCell ref="B60:B62"/>
    <mergeCell ref="C60:C62"/>
    <mergeCell ref="D60:F62"/>
    <mergeCell ref="J60:K62"/>
    <mergeCell ref="L60:N62"/>
    <mergeCell ref="C63:C65"/>
    <mergeCell ref="D63:F65"/>
    <mergeCell ref="J63:K65"/>
    <mergeCell ref="L63:N65"/>
    <mergeCell ref="G60:I61"/>
    <mergeCell ref="G62:I62"/>
    <mergeCell ref="G63:I64"/>
    <mergeCell ref="G65:I65"/>
    <mergeCell ref="G66:I67"/>
    <mergeCell ref="G68:I68"/>
    <mergeCell ref="G69:I70"/>
    <mergeCell ref="G71:I71"/>
    <mergeCell ref="B78:B80"/>
    <mergeCell ref="C78:C80"/>
    <mergeCell ref="D78:F80"/>
    <mergeCell ref="J78:K80"/>
    <mergeCell ref="L78:N80"/>
    <mergeCell ref="B75:B77"/>
    <mergeCell ref="B72:B74"/>
    <mergeCell ref="D75:F77"/>
    <mergeCell ref="C75:C77"/>
    <mergeCell ref="J75:K77"/>
    <mergeCell ref="L75:N77"/>
    <mergeCell ref="C72:C74"/>
    <mergeCell ref="D72:F74"/>
    <mergeCell ref="J72:K74"/>
    <mergeCell ref="L72:N74"/>
    <mergeCell ref="G72:I73"/>
    <mergeCell ref="G74:I74"/>
    <mergeCell ref="G75:I76"/>
    <mergeCell ref="G77:I77"/>
    <mergeCell ref="G78:I79"/>
    <mergeCell ref="G80:I80"/>
    <mergeCell ref="B93:B95"/>
    <mergeCell ref="B90:B92"/>
    <mergeCell ref="C93:C95"/>
    <mergeCell ref="D93:F95"/>
    <mergeCell ref="J93:K95"/>
    <mergeCell ref="L93:N95"/>
    <mergeCell ref="B87:B89"/>
    <mergeCell ref="B84:B86"/>
    <mergeCell ref="C81:C83"/>
    <mergeCell ref="D81:F83"/>
    <mergeCell ref="J81:K83"/>
    <mergeCell ref="L81:N83"/>
    <mergeCell ref="C84:C86"/>
    <mergeCell ref="D84:F86"/>
    <mergeCell ref="J84:K86"/>
    <mergeCell ref="L84:N86"/>
    <mergeCell ref="C87:C89"/>
    <mergeCell ref="B81:B83"/>
    <mergeCell ref="D87:F89"/>
    <mergeCell ref="J87:K89"/>
    <mergeCell ref="L87:N89"/>
    <mergeCell ref="C90:C92"/>
    <mergeCell ref="D90:F92"/>
    <mergeCell ref="J90:K92"/>
    <mergeCell ref="L90:N92"/>
    <mergeCell ref="G81:I82"/>
    <mergeCell ref="G83:I83"/>
    <mergeCell ref="G86:I86"/>
    <mergeCell ref="G87:I88"/>
    <mergeCell ref="G89:I89"/>
    <mergeCell ref="G90:I91"/>
    <mergeCell ref="G92:I92"/>
    <mergeCell ref="B105:B107"/>
    <mergeCell ref="B102:B104"/>
    <mergeCell ref="C102:C104"/>
    <mergeCell ref="D102:F104"/>
    <mergeCell ref="J102:K104"/>
    <mergeCell ref="L102:N104"/>
    <mergeCell ref="C105:C107"/>
    <mergeCell ref="D105:F107"/>
    <mergeCell ref="J105:K107"/>
    <mergeCell ref="L105:N107"/>
    <mergeCell ref="B99:B101"/>
    <mergeCell ref="B96:B98"/>
    <mergeCell ref="C96:C98"/>
    <mergeCell ref="D96:F98"/>
    <mergeCell ref="J96:K98"/>
    <mergeCell ref="L96:N98"/>
    <mergeCell ref="C99:C101"/>
    <mergeCell ref="D99:F101"/>
    <mergeCell ref="J99:K101"/>
    <mergeCell ref="L99:N101"/>
    <mergeCell ref="B117:B119"/>
    <mergeCell ref="B114:B116"/>
    <mergeCell ref="C114:C116"/>
    <mergeCell ref="D114:F116"/>
    <mergeCell ref="J114:K116"/>
    <mergeCell ref="L114:N116"/>
    <mergeCell ref="C117:C119"/>
    <mergeCell ref="D117:F119"/>
    <mergeCell ref="J117:K119"/>
    <mergeCell ref="L117:N119"/>
    <mergeCell ref="B111:B113"/>
    <mergeCell ref="B108:B110"/>
    <mergeCell ref="C108:C110"/>
    <mergeCell ref="D108:F110"/>
    <mergeCell ref="J108:K110"/>
    <mergeCell ref="L108:N110"/>
    <mergeCell ref="C111:C113"/>
    <mergeCell ref="D111:F113"/>
    <mergeCell ref="J111:K113"/>
    <mergeCell ref="L111:N113"/>
    <mergeCell ref="G110:I110"/>
    <mergeCell ref="G111:I112"/>
    <mergeCell ref="G113:I113"/>
    <mergeCell ref="G114:I115"/>
    <mergeCell ref="G116:I116"/>
    <mergeCell ref="G117:I118"/>
    <mergeCell ref="G119:I119"/>
    <mergeCell ref="B129:B131"/>
    <mergeCell ref="B126:B128"/>
    <mergeCell ref="C126:C128"/>
    <mergeCell ref="D126:F128"/>
    <mergeCell ref="J126:K128"/>
    <mergeCell ref="L126:N128"/>
    <mergeCell ref="C129:C131"/>
    <mergeCell ref="D129:F131"/>
    <mergeCell ref="J129:K131"/>
    <mergeCell ref="L129:N131"/>
    <mergeCell ref="B123:B125"/>
    <mergeCell ref="B120:B122"/>
    <mergeCell ref="C120:C122"/>
    <mergeCell ref="D120:F122"/>
    <mergeCell ref="J120:K122"/>
    <mergeCell ref="L120:N122"/>
    <mergeCell ref="C123:C125"/>
    <mergeCell ref="D123:F125"/>
    <mergeCell ref="J123:K125"/>
    <mergeCell ref="L123:N125"/>
    <mergeCell ref="G120:I121"/>
    <mergeCell ref="G122:I122"/>
    <mergeCell ref="G123:I124"/>
    <mergeCell ref="G125:I125"/>
    <mergeCell ref="G126:I127"/>
    <mergeCell ref="G128:I128"/>
    <mergeCell ref="G129:I130"/>
    <mergeCell ref="G131:I131"/>
    <mergeCell ref="B141:B143"/>
    <mergeCell ref="B138:B140"/>
    <mergeCell ref="C138:C140"/>
    <mergeCell ref="D138:F140"/>
    <mergeCell ref="J138:K140"/>
    <mergeCell ref="L138:N140"/>
    <mergeCell ref="C141:C143"/>
    <mergeCell ref="D141:F143"/>
    <mergeCell ref="J141:K143"/>
    <mergeCell ref="L141:N143"/>
    <mergeCell ref="B135:B137"/>
    <mergeCell ref="B132:B134"/>
    <mergeCell ref="C132:C134"/>
    <mergeCell ref="D132:F134"/>
    <mergeCell ref="J132:K134"/>
    <mergeCell ref="L132:N134"/>
    <mergeCell ref="C135:C137"/>
    <mergeCell ref="D135:F137"/>
    <mergeCell ref="J135:K137"/>
    <mergeCell ref="L135:N137"/>
    <mergeCell ref="G132:I133"/>
    <mergeCell ref="G134:I134"/>
    <mergeCell ref="G135:I136"/>
    <mergeCell ref="G137:I137"/>
    <mergeCell ref="G138:I139"/>
    <mergeCell ref="G140:I140"/>
    <mergeCell ref="G141:I142"/>
    <mergeCell ref="G143:I143"/>
    <mergeCell ref="B153:B155"/>
    <mergeCell ref="B150:B152"/>
    <mergeCell ref="C150:C152"/>
    <mergeCell ref="D150:F152"/>
    <mergeCell ref="J150:K152"/>
    <mergeCell ref="L150:N152"/>
    <mergeCell ref="C153:C155"/>
    <mergeCell ref="D153:F155"/>
    <mergeCell ref="J153:K155"/>
    <mergeCell ref="L153:N155"/>
    <mergeCell ref="B147:B149"/>
    <mergeCell ref="B144:B146"/>
    <mergeCell ref="C144:C146"/>
    <mergeCell ref="D144:F146"/>
    <mergeCell ref="J144:K146"/>
    <mergeCell ref="L144:N146"/>
    <mergeCell ref="C147:C149"/>
    <mergeCell ref="D147:F149"/>
    <mergeCell ref="J147:K149"/>
    <mergeCell ref="L147:N149"/>
    <mergeCell ref="G144:I145"/>
    <mergeCell ref="G146:I146"/>
    <mergeCell ref="G147:I148"/>
    <mergeCell ref="G149:I149"/>
    <mergeCell ref="G150:I151"/>
    <mergeCell ref="G152:I152"/>
    <mergeCell ref="G153:I154"/>
    <mergeCell ref="G155:I155"/>
    <mergeCell ref="B165:B167"/>
    <mergeCell ref="B162:B164"/>
    <mergeCell ref="C162:C164"/>
    <mergeCell ref="D162:F164"/>
    <mergeCell ref="J162:K164"/>
    <mergeCell ref="L162:N164"/>
    <mergeCell ref="C165:C167"/>
    <mergeCell ref="D165:F167"/>
    <mergeCell ref="J165:K167"/>
    <mergeCell ref="L165:N167"/>
    <mergeCell ref="B159:B161"/>
    <mergeCell ref="B156:B158"/>
    <mergeCell ref="C156:C158"/>
    <mergeCell ref="D156:F158"/>
    <mergeCell ref="J156:K158"/>
    <mergeCell ref="L156:N158"/>
    <mergeCell ref="C159:C161"/>
    <mergeCell ref="D159:F161"/>
    <mergeCell ref="J159:K161"/>
    <mergeCell ref="L159:N161"/>
    <mergeCell ref="G156:I157"/>
    <mergeCell ref="G158:I158"/>
    <mergeCell ref="G159:I160"/>
    <mergeCell ref="G161:I161"/>
    <mergeCell ref="G162:I163"/>
    <mergeCell ref="G164:I164"/>
    <mergeCell ref="G165:I166"/>
    <mergeCell ref="G167:I167"/>
    <mergeCell ref="B177:B179"/>
    <mergeCell ref="B174:B176"/>
    <mergeCell ref="C174:C176"/>
    <mergeCell ref="D174:F176"/>
    <mergeCell ref="J174:K176"/>
    <mergeCell ref="L174:N176"/>
    <mergeCell ref="C177:C179"/>
    <mergeCell ref="D177:F179"/>
    <mergeCell ref="J177:K179"/>
    <mergeCell ref="L177:N179"/>
    <mergeCell ref="B171:B173"/>
    <mergeCell ref="B168:B170"/>
    <mergeCell ref="C168:C170"/>
    <mergeCell ref="D168:F170"/>
    <mergeCell ref="J168:K170"/>
    <mergeCell ref="L168:N170"/>
    <mergeCell ref="C171:C173"/>
    <mergeCell ref="D171:F173"/>
    <mergeCell ref="J171:K173"/>
    <mergeCell ref="L171:N173"/>
    <mergeCell ref="G168:I169"/>
    <mergeCell ref="G170:I170"/>
    <mergeCell ref="G171:I172"/>
    <mergeCell ref="G173:I173"/>
    <mergeCell ref="G174:I175"/>
    <mergeCell ref="G176:I176"/>
    <mergeCell ref="G177:I178"/>
    <mergeCell ref="G179:I179"/>
    <mergeCell ref="B189:B191"/>
    <mergeCell ref="B186:B188"/>
    <mergeCell ref="C186:C188"/>
    <mergeCell ref="D186:F188"/>
    <mergeCell ref="J186:K188"/>
    <mergeCell ref="L186:N188"/>
    <mergeCell ref="C189:C191"/>
    <mergeCell ref="D189:F191"/>
    <mergeCell ref="J189:K191"/>
    <mergeCell ref="L189:N191"/>
    <mergeCell ref="B183:B185"/>
    <mergeCell ref="B180:B182"/>
    <mergeCell ref="C180:C182"/>
    <mergeCell ref="D180:F182"/>
    <mergeCell ref="J180:K182"/>
    <mergeCell ref="L180:N182"/>
    <mergeCell ref="C183:C185"/>
    <mergeCell ref="D183:F185"/>
    <mergeCell ref="J183:K185"/>
    <mergeCell ref="L183:N185"/>
    <mergeCell ref="G180:I181"/>
    <mergeCell ref="G182:I182"/>
    <mergeCell ref="G183:I184"/>
    <mergeCell ref="G185:I185"/>
    <mergeCell ref="G186:I187"/>
    <mergeCell ref="G188:I188"/>
    <mergeCell ref="G189:I190"/>
    <mergeCell ref="G191:I191"/>
    <mergeCell ref="B201:B203"/>
    <mergeCell ref="B198:B200"/>
    <mergeCell ref="C198:C200"/>
    <mergeCell ref="D198:F200"/>
    <mergeCell ref="J198:K200"/>
    <mergeCell ref="L198:N200"/>
    <mergeCell ref="C201:C203"/>
    <mergeCell ref="D201:F203"/>
    <mergeCell ref="J201:K203"/>
    <mergeCell ref="L201:N203"/>
    <mergeCell ref="B195:B197"/>
    <mergeCell ref="B192:B194"/>
    <mergeCell ref="C192:C194"/>
    <mergeCell ref="D192:F194"/>
    <mergeCell ref="J192:K194"/>
    <mergeCell ref="L192:N194"/>
    <mergeCell ref="C195:C197"/>
    <mergeCell ref="D195:F197"/>
    <mergeCell ref="J195:K197"/>
    <mergeCell ref="L195:N197"/>
    <mergeCell ref="G192:I193"/>
    <mergeCell ref="G194:I194"/>
    <mergeCell ref="G195:I196"/>
    <mergeCell ref="G197:I197"/>
    <mergeCell ref="G198:I199"/>
    <mergeCell ref="G200:I200"/>
    <mergeCell ref="G201:I202"/>
    <mergeCell ref="G203:I203"/>
    <mergeCell ref="B213:B215"/>
    <mergeCell ref="B210:B212"/>
    <mergeCell ref="C210:C212"/>
    <mergeCell ref="D210:F212"/>
    <mergeCell ref="J210:K212"/>
    <mergeCell ref="L210:N212"/>
    <mergeCell ref="C213:C215"/>
    <mergeCell ref="D213:F215"/>
    <mergeCell ref="J213:K215"/>
    <mergeCell ref="L213:N215"/>
    <mergeCell ref="B207:B209"/>
    <mergeCell ref="B204:B206"/>
    <mergeCell ref="C204:C206"/>
    <mergeCell ref="D204:F206"/>
    <mergeCell ref="J204:K206"/>
    <mergeCell ref="L204:N206"/>
    <mergeCell ref="C207:C209"/>
    <mergeCell ref="D207:F209"/>
    <mergeCell ref="J207:K209"/>
    <mergeCell ref="L207:N209"/>
    <mergeCell ref="G204:I205"/>
    <mergeCell ref="G206:I206"/>
    <mergeCell ref="G207:I208"/>
    <mergeCell ref="G209:I209"/>
    <mergeCell ref="G210:I211"/>
    <mergeCell ref="G212:I212"/>
    <mergeCell ref="G213:I214"/>
    <mergeCell ref="G215:I215"/>
    <mergeCell ref="B225:B227"/>
    <mergeCell ref="B222:B224"/>
    <mergeCell ref="C222:C224"/>
    <mergeCell ref="D222:F224"/>
    <mergeCell ref="J222:K224"/>
    <mergeCell ref="L222:N224"/>
    <mergeCell ref="C225:C227"/>
    <mergeCell ref="D225:F227"/>
    <mergeCell ref="J225:K227"/>
    <mergeCell ref="L225:N227"/>
    <mergeCell ref="B219:B221"/>
    <mergeCell ref="B216:B218"/>
    <mergeCell ref="C216:C218"/>
    <mergeCell ref="D216:F218"/>
    <mergeCell ref="J216:K218"/>
    <mergeCell ref="L216:N218"/>
    <mergeCell ref="C219:C221"/>
    <mergeCell ref="D219:F221"/>
    <mergeCell ref="J219:K221"/>
    <mergeCell ref="L219:N221"/>
    <mergeCell ref="G216:I217"/>
    <mergeCell ref="G218:I218"/>
    <mergeCell ref="G219:I220"/>
    <mergeCell ref="G221:I221"/>
    <mergeCell ref="G222:I223"/>
    <mergeCell ref="G224:I224"/>
    <mergeCell ref="G225:I226"/>
    <mergeCell ref="G227:I227"/>
    <mergeCell ref="B237:B239"/>
    <mergeCell ref="B234:B236"/>
    <mergeCell ref="C234:C236"/>
    <mergeCell ref="D234:F236"/>
    <mergeCell ref="J234:K236"/>
    <mergeCell ref="L234:N236"/>
    <mergeCell ref="C237:C239"/>
    <mergeCell ref="D237:F239"/>
    <mergeCell ref="J237:K239"/>
    <mergeCell ref="L237:N239"/>
    <mergeCell ref="B231:B233"/>
    <mergeCell ref="B228:B230"/>
    <mergeCell ref="C228:C230"/>
    <mergeCell ref="D228:F230"/>
    <mergeCell ref="J228:K230"/>
    <mergeCell ref="L228:N230"/>
    <mergeCell ref="C231:C233"/>
    <mergeCell ref="D231:F233"/>
    <mergeCell ref="J231:K233"/>
    <mergeCell ref="L231:N233"/>
    <mergeCell ref="G228:I229"/>
    <mergeCell ref="G230:I230"/>
    <mergeCell ref="G231:I232"/>
    <mergeCell ref="G233:I233"/>
    <mergeCell ref="G234:I235"/>
    <mergeCell ref="G236:I236"/>
    <mergeCell ref="G237:I238"/>
    <mergeCell ref="G239:I239"/>
    <mergeCell ref="B249:B251"/>
    <mergeCell ref="B246:B248"/>
    <mergeCell ref="C246:C248"/>
    <mergeCell ref="D246:F248"/>
    <mergeCell ref="J246:K248"/>
    <mergeCell ref="L246:N248"/>
    <mergeCell ref="C249:C251"/>
    <mergeCell ref="D249:F251"/>
    <mergeCell ref="J249:K251"/>
    <mergeCell ref="L249:N251"/>
    <mergeCell ref="B243:B245"/>
    <mergeCell ref="B240:B242"/>
    <mergeCell ref="C240:C242"/>
    <mergeCell ref="D240:F242"/>
    <mergeCell ref="J240:K242"/>
    <mergeCell ref="L240:N242"/>
    <mergeCell ref="C243:C245"/>
    <mergeCell ref="D243:F245"/>
    <mergeCell ref="J243:K245"/>
    <mergeCell ref="L243:N245"/>
    <mergeCell ref="G240:I241"/>
    <mergeCell ref="G242:I242"/>
    <mergeCell ref="G243:I244"/>
    <mergeCell ref="G245:I245"/>
    <mergeCell ref="G246:I247"/>
    <mergeCell ref="G248:I248"/>
    <mergeCell ref="G249:I250"/>
    <mergeCell ref="G251:I251"/>
    <mergeCell ref="B261:B263"/>
    <mergeCell ref="B258:B260"/>
    <mergeCell ref="C258:C260"/>
    <mergeCell ref="D258:F260"/>
    <mergeCell ref="J258:K260"/>
    <mergeCell ref="L258:N260"/>
    <mergeCell ref="C261:C263"/>
    <mergeCell ref="D261:F263"/>
    <mergeCell ref="J261:K263"/>
    <mergeCell ref="L261:N263"/>
    <mergeCell ref="B255:B257"/>
    <mergeCell ref="B252:B254"/>
    <mergeCell ref="C252:C254"/>
    <mergeCell ref="D252:F254"/>
    <mergeCell ref="J252:K254"/>
    <mergeCell ref="L252:N254"/>
    <mergeCell ref="C255:C257"/>
    <mergeCell ref="D255:F257"/>
    <mergeCell ref="J255:K257"/>
    <mergeCell ref="L255:N257"/>
    <mergeCell ref="G252:I253"/>
    <mergeCell ref="G254:I254"/>
    <mergeCell ref="G255:I256"/>
    <mergeCell ref="G257:I257"/>
    <mergeCell ref="G258:I259"/>
    <mergeCell ref="G260:I260"/>
    <mergeCell ref="G261:I262"/>
    <mergeCell ref="G263:I263"/>
    <mergeCell ref="B273:B275"/>
    <mergeCell ref="B270:B272"/>
    <mergeCell ref="C270:C272"/>
    <mergeCell ref="D270:F272"/>
    <mergeCell ref="J270:K272"/>
    <mergeCell ref="L270:N272"/>
    <mergeCell ref="C273:C275"/>
    <mergeCell ref="D273:F275"/>
    <mergeCell ref="J273:K275"/>
    <mergeCell ref="L273:N275"/>
    <mergeCell ref="B267:B269"/>
    <mergeCell ref="B264:B266"/>
    <mergeCell ref="C264:C266"/>
    <mergeCell ref="D264:F266"/>
    <mergeCell ref="J264:K266"/>
    <mergeCell ref="L264:N266"/>
    <mergeCell ref="C267:C269"/>
    <mergeCell ref="D267:F269"/>
    <mergeCell ref="J267:K269"/>
    <mergeCell ref="L267:N269"/>
    <mergeCell ref="G264:I265"/>
    <mergeCell ref="G266:I266"/>
    <mergeCell ref="G267:I268"/>
    <mergeCell ref="G269:I269"/>
    <mergeCell ref="G270:I271"/>
    <mergeCell ref="G272:I272"/>
    <mergeCell ref="G273:I274"/>
    <mergeCell ref="G275:I275"/>
    <mergeCell ref="B285:B287"/>
    <mergeCell ref="B282:B284"/>
    <mergeCell ref="C282:C284"/>
    <mergeCell ref="D282:F284"/>
    <mergeCell ref="J282:K284"/>
    <mergeCell ref="L282:N284"/>
    <mergeCell ref="C285:C287"/>
    <mergeCell ref="D285:F287"/>
    <mergeCell ref="J285:K287"/>
    <mergeCell ref="L285:N287"/>
    <mergeCell ref="B279:B281"/>
    <mergeCell ref="B276:B278"/>
    <mergeCell ref="C276:C278"/>
    <mergeCell ref="D276:F278"/>
    <mergeCell ref="J276:K278"/>
    <mergeCell ref="L276:N278"/>
    <mergeCell ref="C279:C281"/>
    <mergeCell ref="D279:F281"/>
    <mergeCell ref="J279:K281"/>
    <mergeCell ref="L279:N281"/>
    <mergeCell ref="G276:I277"/>
    <mergeCell ref="G278:I278"/>
    <mergeCell ref="G279:I280"/>
    <mergeCell ref="G281:I281"/>
    <mergeCell ref="G282:I283"/>
    <mergeCell ref="G284:I284"/>
    <mergeCell ref="G285:I286"/>
    <mergeCell ref="G287:I287"/>
    <mergeCell ref="B297:B299"/>
    <mergeCell ref="B294:B296"/>
    <mergeCell ref="C294:C296"/>
    <mergeCell ref="D294:F296"/>
    <mergeCell ref="J294:K296"/>
    <mergeCell ref="L294:N296"/>
    <mergeCell ref="C297:C299"/>
    <mergeCell ref="D297:F299"/>
    <mergeCell ref="J297:K299"/>
    <mergeCell ref="L297:N299"/>
    <mergeCell ref="B291:B293"/>
    <mergeCell ref="B288:B290"/>
    <mergeCell ref="C288:C290"/>
    <mergeCell ref="D288:F290"/>
    <mergeCell ref="J288:K290"/>
    <mergeCell ref="L288:N290"/>
    <mergeCell ref="C291:C293"/>
    <mergeCell ref="D291:F293"/>
    <mergeCell ref="J291:K293"/>
    <mergeCell ref="L291:N293"/>
    <mergeCell ref="G288:I289"/>
    <mergeCell ref="G290:I290"/>
    <mergeCell ref="G291:I292"/>
    <mergeCell ref="G293:I293"/>
    <mergeCell ref="G294:I295"/>
    <mergeCell ref="G296:I296"/>
    <mergeCell ref="G297:I298"/>
    <mergeCell ref="G299:I299"/>
    <mergeCell ref="B309:B311"/>
    <mergeCell ref="B306:B308"/>
    <mergeCell ref="C306:C308"/>
    <mergeCell ref="D306:F308"/>
    <mergeCell ref="J306:K308"/>
    <mergeCell ref="L306:N308"/>
    <mergeCell ref="C309:C311"/>
    <mergeCell ref="D309:F311"/>
    <mergeCell ref="J309:K311"/>
    <mergeCell ref="L309:N311"/>
    <mergeCell ref="B303:B305"/>
    <mergeCell ref="B300:B302"/>
    <mergeCell ref="C300:C302"/>
    <mergeCell ref="D300:F302"/>
    <mergeCell ref="J300:K302"/>
    <mergeCell ref="L300:N302"/>
    <mergeCell ref="C303:C305"/>
    <mergeCell ref="D303:F305"/>
    <mergeCell ref="J303:K305"/>
    <mergeCell ref="L303:N305"/>
    <mergeCell ref="G300:I301"/>
    <mergeCell ref="G302:I302"/>
    <mergeCell ref="G303:I304"/>
    <mergeCell ref="G305:I305"/>
    <mergeCell ref="G306:I307"/>
    <mergeCell ref="G308:I308"/>
    <mergeCell ref="G309:I310"/>
    <mergeCell ref="G311:I311"/>
    <mergeCell ref="B321:B323"/>
    <mergeCell ref="B318:B320"/>
    <mergeCell ref="C318:C320"/>
    <mergeCell ref="D318:F320"/>
    <mergeCell ref="J318:K320"/>
    <mergeCell ref="L318:N320"/>
    <mergeCell ref="C321:C323"/>
    <mergeCell ref="D321:F323"/>
    <mergeCell ref="J321:K323"/>
    <mergeCell ref="L321:N323"/>
    <mergeCell ref="B315:B317"/>
    <mergeCell ref="B312:B314"/>
    <mergeCell ref="C312:C314"/>
    <mergeCell ref="D312:F314"/>
    <mergeCell ref="J312:K314"/>
    <mergeCell ref="L312:N314"/>
    <mergeCell ref="C315:C317"/>
    <mergeCell ref="D315:F317"/>
    <mergeCell ref="J315:K317"/>
    <mergeCell ref="L315:N317"/>
    <mergeCell ref="G312:I313"/>
    <mergeCell ref="G314:I314"/>
    <mergeCell ref="G315:I316"/>
    <mergeCell ref="G317:I317"/>
    <mergeCell ref="G318:I319"/>
    <mergeCell ref="G320:I320"/>
    <mergeCell ref="G321:I322"/>
    <mergeCell ref="G323:I323"/>
    <mergeCell ref="B333:B335"/>
    <mergeCell ref="B330:B332"/>
    <mergeCell ref="C330:C332"/>
    <mergeCell ref="D330:F332"/>
    <mergeCell ref="J330:K332"/>
    <mergeCell ref="L330:N332"/>
    <mergeCell ref="C333:C335"/>
    <mergeCell ref="D333:F335"/>
    <mergeCell ref="J333:K335"/>
    <mergeCell ref="L333:N335"/>
    <mergeCell ref="B327:B329"/>
    <mergeCell ref="B324:B326"/>
    <mergeCell ref="C324:C326"/>
    <mergeCell ref="D324:F326"/>
    <mergeCell ref="J324:K326"/>
    <mergeCell ref="L324:N326"/>
    <mergeCell ref="C327:C329"/>
    <mergeCell ref="D327:F329"/>
    <mergeCell ref="J327:K329"/>
    <mergeCell ref="L327:N329"/>
    <mergeCell ref="G324:I325"/>
    <mergeCell ref="G326:I326"/>
    <mergeCell ref="G327:I328"/>
    <mergeCell ref="G329:I329"/>
    <mergeCell ref="G330:I331"/>
    <mergeCell ref="G332:I332"/>
    <mergeCell ref="G333:I334"/>
    <mergeCell ref="G335:I335"/>
    <mergeCell ref="B345:B347"/>
    <mergeCell ref="B342:B344"/>
    <mergeCell ref="C342:C344"/>
    <mergeCell ref="D342:F344"/>
    <mergeCell ref="J342:K344"/>
    <mergeCell ref="L342:N344"/>
    <mergeCell ref="C345:C347"/>
    <mergeCell ref="D345:F347"/>
    <mergeCell ref="J345:K347"/>
    <mergeCell ref="L345:N347"/>
    <mergeCell ref="B339:B341"/>
    <mergeCell ref="B336:B338"/>
    <mergeCell ref="C336:C338"/>
    <mergeCell ref="D336:F338"/>
    <mergeCell ref="J336:K338"/>
    <mergeCell ref="L336:N338"/>
    <mergeCell ref="C339:C341"/>
    <mergeCell ref="D339:F341"/>
    <mergeCell ref="J339:K341"/>
    <mergeCell ref="L339:N341"/>
    <mergeCell ref="G336:I337"/>
    <mergeCell ref="G338:I338"/>
    <mergeCell ref="G339:I340"/>
    <mergeCell ref="G341:I341"/>
    <mergeCell ref="G342:I343"/>
    <mergeCell ref="G344:I344"/>
    <mergeCell ref="G345:I346"/>
    <mergeCell ref="G347:I347"/>
    <mergeCell ref="B357:B359"/>
    <mergeCell ref="B354:B356"/>
    <mergeCell ref="C354:C356"/>
    <mergeCell ref="D354:F356"/>
    <mergeCell ref="J354:K356"/>
    <mergeCell ref="L354:N356"/>
    <mergeCell ref="C357:C359"/>
    <mergeCell ref="D357:F359"/>
    <mergeCell ref="J357:K359"/>
    <mergeCell ref="L357:N359"/>
    <mergeCell ref="B351:B353"/>
    <mergeCell ref="B348:B350"/>
    <mergeCell ref="C348:C350"/>
    <mergeCell ref="D348:F350"/>
    <mergeCell ref="J348:K350"/>
    <mergeCell ref="L348:N350"/>
    <mergeCell ref="C351:C353"/>
    <mergeCell ref="D351:F353"/>
    <mergeCell ref="J351:K353"/>
    <mergeCell ref="L351:N353"/>
    <mergeCell ref="G348:I349"/>
    <mergeCell ref="G350:I350"/>
    <mergeCell ref="G351:I352"/>
    <mergeCell ref="G353:I353"/>
    <mergeCell ref="G354:I355"/>
    <mergeCell ref="G356:I356"/>
    <mergeCell ref="G357:I358"/>
    <mergeCell ref="G359:I359"/>
    <mergeCell ref="B369:B371"/>
    <mergeCell ref="B366:B368"/>
    <mergeCell ref="C366:C368"/>
    <mergeCell ref="D366:F368"/>
    <mergeCell ref="J366:K368"/>
    <mergeCell ref="L366:N368"/>
    <mergeCell ref="C369:C371"/>
    <mergeCell ref="D369:F371"/>
    <mergeCell ref="J369:K371"/>
    <mergeCell ref="L369:N371"/>
    <mergeCell ref="B363:B365"/>
    <mergeCell ref="B360:B362"/>
    <mergeCell ref="C360:C362"/>
    <mergeCell ref="D360:F362"/>
    <mergeCell ref="J360:K362"/>
    <mergeCell ref="L360:N362"/>
    <mergeCell ref="C363:C365"/>
    <mergeCell ref="D363:F365"/>
    <mergeCell ref="J363:K365"/>
    <mergeCell ref="L363:N365"/>
    <mergeCell ref="G360:I361"/>
    <mergeCell ref="G362:I362"/>
    <mergeCell ref="G363:I364"/>
    <mergeCell ref="G365:I365"/>
    <mergeCell ref="G366:I367"/>
    <mergeCell ref="G368:I368"/>
    <mergeCell ref="G369:I370"/>
    <mergeCell ref="G371:I371"/>
    <mergeCell ref="B381:B383"/>
    <mergeCell ref="B378:B380"/>
    <mergeCell ref="C378:C380"/>
    <mergeCell ref="D378:F380"/>
    <mergeCell ref="J378:K380"/>
    <mergeCell ref="L378:N380"/>
    <mergeCell ref="C381:C383"/>
    <mergeCell ref="D381:F383"/>
    <mergeCell ref="J381:K383"/>
    <mergeCell ref="L381:N383"/>
    <mergeCell ref="B375:B377"/>
    <mergeCell ref="B372:B374"/>
    <mergeCell ref="C372:C374"/>
    <mergeCell ref="D372:F374"/>
    <mergeCell ref="J372:K374"/>
    <mergeCell ref="L372:N374"/>
    <mergeCell ref="C375:C377"/>
    <mergeCell ref="D375:F377"/>
    <mergeCell ref="J375:K377"/>
    <mergeCell ref="L375:N377"/>
    <mergeCell ref="G372:I373"/>
    <mergeCell ref="G374:I374"/>
    <mergeCell ref="G375:I376"/>
    <mergeCell ref="G377:I377"/>
    <mergeCell ref="G378:I379"/>
    <mergeCell ref="G380:I380"/>
    <mergeCell ref="G381:I382"/>
    <mergeCell ref="G383:I383"/>
    <mergeCell ref="B393:B395"/>
    <mergeCell ref="B390:B392"/>
    <mergeCell ref="C390:C392"/>
    <mergeCell ref="D390:F392"/>
    <mergeCell ref="J390:K392"/>
    <mergeCell ref="L390:N392"/>
    <mergeCell ref="C393:C395"/>
    <mergeCell ref="D393:F395"/>
    <mergeCell ref="J393:K395"/>
    <mergeCell ref="L393:N395"/>
    <mergeCell ref="B387:B389"/>
    <mergeCell ref="B384:B386"/>
    <mergeCell ref="C384:C386"/>
    <mergeCell ref="D384:F386"/>
    <mergeCell ref="J384:K386"/>
    <mergeCell ref="L384:N386"/>
    <mergeCell ref="C387:C389"/>
    <mergeCell ref="D387:F389"/>
    <mergeCell ref="J387:K389"/>
    <mergeCell ref="L387:N389"/>
    <mergeCell ref="G384:I385"/>
    <mergeCell ref="G386:I386"/>
    <mergeCell ref="G387:I388"/>
    <mergeCell ref="G389:I389"/>
    <mergeCell ref="G390:I391"/>
    <mergeCell ref="G392:I392"/>
    <mergeCell ref="G393:I394"/>
    <mergeCell ref="G395:I395"/>
    <mergeCell ref="B405:B407"/>
    <mergeCell ref="B402:B404"/>
    <mergeCell ref="C402:C404"/>
    <mergeCell ref="D402:F404"/>
    <mergeCell ref="J402:K404"/>
    <mergeCell ref="L402:N404"/>
    <mergeCell ref="C405:C407"/>
    <mergeCell ref="D405:F407"/>
    <mergeCell ref="J405:K407"/>
    <mergeCell ref="L405:N407"/>
    <mergeCell ref="B399:B401"/>
    <mergeCell ref="B396:B398"/>
    <mergeCell ref="C396:C398"/>
    <mergeCell ref="D396:F398"/>
    <mergeCell ref="J396:K398"/>
    <mergeCell ref="L396:N398"/>
    <mergeCell ref="C399:C401"/>
    <mergeCell ref="D399:F401"/>
    <mergeCell ref="J399:K401"/>
    <mergeCell ref="L399:N401"/>
    <mergeCell ref="G396:I397"/>
    <mergeCell ref="G398:I398"/>
    <mergeCell ref="G399:I400"/>
    <mergeCell ref="G401:I401"/>
    <mergeCell ref="G402:I403"/>
    <mergeCell ref="G404:I404"/>
    <mergeCell ref="G405:I406"/>
    <mergeCell ref="G407:I407"/>
    <mergeCell ref="B417:B419"/>
    <mergeCell ref="B414:B416"/>
    <mergeCell ref="C414:C416"/>
    <mergeCell ref="D414:F416"/>
    <mergeCell ref="J414:K416"/>
    <mergeCell ref="L414:N416"/>
    <mergeCell ref="C417:C419"/>
    <mergeCell ref="D417:F419"/>
    <mergeCell ref="J417:K419"/>
    <mergeCell ref="L417:N419"/>
    <mergeCell ref="B411:B413"/>
    <mergeCell ref="B408:B410"/>
    <mergeCell ref="C408:C410"/>
    <mergeCell ref="D408:F410"/>
    <mergeCell ref="J408:K410"/>
    <mergeCell ref="L408:N410"/>
    <mergeCell ref="C411:C413"/>
    <mergeCell ref="D411:F413"/>
    <mergeCell ref="J411:K413"/>
    <mergeCell ref="L411:N413"/>
    <mergeCell ref="G408:I409"/>
    <mergeCell ref="G410:I410"/>
    <mergeCell ref="G411:I412"/>
    <mergeCell ref="G413:I413"/>
    <mergeCell ref="G414:I415"/>
    <mergeCell ref="G416:I416"/>
    <mergeCell ref="G417:I418"/>
    <mergeCell ref="G419:I419"/>
    <mergeCell ref="B429:B431"/>
    <mergeCell ref="B426:B428"/>
    <mergeCell ref="C426:C428"/>
    <mergeCell ref="D426:F428"/>
    <mergeCell ref="J426:K428"/>
    <mergeCell ref="L426:N428"/>
    <mergeCell ref="C429:C431"/>
    <mergeCell ref="D429:F431"/>
    <mergeCell ref="J429:K431"/>
    <mergeCell ref="L429:N431"/>
    <mergeCell ref="B423:B425"/>
    <mergeCell ref="B420:B422"/>
    <mergeCell ref="C420:C422"/>
    <mergeCell ref="D420:F422"/>
    <mergeCell ref="J420:K422"/>
    <mergeCell ref="L420:N422"/>
    <mergeCell ref="C423:C425"/>
    <mergeCell ref="D423:F425"/>
    <mergeCell ref="J423:K425"/>
    <mergeCell ref="L423:N425"/>
    <mergeCell ref="G420:I421"/>
    <mergeCell ref="G422:I422"/>
    <mergeCell ref="G423:I424"/>
    <mergeCell ref="G425:I425"/>
    <mergeCell ref="G426:I427"/>
    <mergeCell ref="G428:I428"/>
    <mergeCell ref="G429:I430"/>
    <mergeCell ref="G431:I431"/>
    <mergeCell ref="B441:B443"/>
    <mergeCell ref="B438:B440"/>
    <mergeCell ref="C438:C440"/>
    <mergeCell ref="D438:F440"/>
    <mergeCell ref="J438:K440"/>
    <mergeCell ref="L438:N440"/>
    <mergeCell ref="C441:C443"/>
    <mergeCell ref="D441:F443"/>
    <mergeCell ref="J441:K443"/>
    <mergeCell ref="L441:N443"/>
    <mergeCell ref="B435:B437"/>
    <mergeCell ref="B432:B434"/>
    <mergeCell ref="C432:C434"/>
    <mergeCell ref="D432:F434"/>
    <mergeCell ref="J432:K434"/>
    <mergeCell ref="L432:N434"/>
    <mergeCell ref="C435:C437"/>
    <mergeCell ref="D435:F437"/>
    <mergeCell ref="J435:K437"/>
    <mergeCell ref="L435:N437"/>
    <mergeCell ref="G432:I433"/>
    <mergeCell ref="G434:I434"/>
    <mergeCell ref="G435:I436"/>
    <mergeCell ref="G437:I437"/>
    <mergeCell ref="G438:I439"/>
    <mergeCell ref="G440:I440"/>
    <mergeCell ref="G441:I442"/>
    <mergeCell ref="G443:I443"/>
    <mergeCell ref="B453:B455"/>
    <mergeCell ref="B450:B452"/>
    <mergeCell ref="C450:C452"/>
    <mergeCell ref="D450:F452"/>
    <mergeCell ref="J450:K452"/>
    <mergeCell ref="L450:N452"/>
    <mergeCell ref="C453:C455"/>
    <mergeCell ref="D453:F455"/>
    <mergeCell ref="J453:K455"/>
    <mergeCell ref="L453:N455"/>
    <mergeCell ref="B447:B449"/>
    <mergeCell ref="B444:B446"/>
    <mergeCell ref="C444:C446"/>
    <mergeCell ref="D444:F446"/>
    <mergeCell ref="J444:K446"/>
    <mergeCell ref="L444:N446"/>
    <mergeCell ref="C447:C449"/>
    <mergeCell ref="D447:F449"/>
    <mergeCell ref="J447:K449"/>
    <mergeCell ref="L447:N449"/>
    <mergeCell ref="G444:I445"/>
    <mergeCell ref="G446:I446"/>
    <mergeCell ref="G447:I448"/>
    <mergeCell ref="G449:I449"/>
    <mergeCell ref="G450:I451"/>
    <mergeCell ref="G452:I452"/>
    <mergeCell ref="G453:I454"/>
    <mergeCell ref="G455:I455"/>
    <mergeCell ref="B465:B467"/>
    <mergeCell ref="B462:B464"/>
    <mergeCell ref="C462:C464"/>
    <mergeCell ref="D462:F464"/>
    <mergeCell ref="J462:K464"/>
    <mergeCell ref="L462:N464"/>
    <mergeCell ref="C465:C467"/>
    <mergeCell ref="D465:F467"/>
    <mergeCell ref="J465:K467"/>
    <mergeCell ref="L465:N467"/>
    <mergeCell ref="B459:B461"/>
    <mergeCell ref="B456:B458"/>
    <mergeCell ref="C456:C458"/>
    <mergeCell ref="D456:F458"/>
    <mergeCell ref="J456:K458"/>
    <mergeCell ref="L456:N458"/>
    <mergeCell ref="C459:C461"/>
    <mergeCell ref="D459:F461"/>
    <mergeCell ref="J459:K461"/>
    <mergeCell ref="L459:N461"/>
    <mergeCell ref="G456:I457"/>
    <mergeCell ref="G458:I458"/>
    <mergeCell ref="G459:I460"/>
    <mergeCell ref="G461:I461"/>
    <mergeCell ref="G462:I463"/>
    <mergeCell ref="G464:I464"/>
    <mergeCell ref="G465:I466"/>
    <mergeCell ref="G467:I467"/>
    <mergeCell ref="B477:B479"/>
    <mergeCell ref="B474:B476"/>
    <mergeCell ref="C474:C476"/>
    <mergeCell ref="D474:F476"/>
    <mergeCell ref="J474:K476"/>
    <mergeCell ref="L474:N476"/>
    <mergeCell ref="C477:C479"/>
    <mergeCell ref="D477:F479"/>
    <mergeCell ref="J477:K479"/>
    <mergeCell ref="L477:N479"/>
    <mergeCell ref="B471:B473"/>
    <mergeCell ref="B468:B470"/>
    <mergeCell ref="C468:C470"/>
    <mergeCell ref="D468:F470"/>
    <mergeCell ref="J468:K470"/>
    <mergeCell ref="L468:N470"/>
    <mergeCell ref="C471:C473"/>
    <mergeCell ref="D471:F473"/>
    <mergeCell ref="J471:K473"/>
    <mergeCell ref="L471:N473"/>
    <mergeCell ref="G468:I469"/>
    <mergeCell ref="G470:I470"/>
    <mergeCell ref="G471:I472"/>
    <mergeCell ref="G473:I473"/>
    <mergeCell ref="G474:I475"/>
    <mergeCell ref="G476:I476"/>
    <mergeCell ref="G477:I478"/>
    <mergeCell ref="G479:I479"/>
    <mergeCell ref="B489:B491"/>
    <mergeCell ref="B486:B488"/>
    <mergeCell ref="C486:C488"/>
    <mergeCell ref="D486:F488"/>
    <mergeCell ref="J486:K488"/>
    <mergeCell ref="L486:N488"/>
    <mergeCell ref="C489:C491"/>
    <mergeCell ref="D489:F491"/>
    <mergeCell ref="J489:K491"/>
    <mergeCell ref="L489:N491"/>
    <mergeCell ref="B483:B485"/>
    <mergeCell ref="B480:B482"/>
    <mergeCell ref="C480:C482"/>
    <mergeCell ref="D480:F482"/>
    <mergeCell ref="J480:K482"/>
    <mergeCell ref="L480:N482"/>
    <mergeCell ref="C483:C485"/>
    <mergeCell ref="D483:F485"/>
    <mergeCell ref="J483:K485"/>
    <mergeCell ref="L483:N485"/>
    <mergeCell ref="G480:I481"/>
    <mergeCell ref="G482:I482"/>
    <mergeCell ref="G483:I484"/>
    <mergeCell ref="G485:I485"/>
    <mergeCell ref="G486:I487"/>
    <mergeCell ref="G488:I488"/>
    <mergeCell ref="G489:I490"/>
    <mergeCell ref="G491:I491"/>
    <mergeCell ref="B501:B503"/>
    <mergeCell ref="B498:B500"/>
    <mergeCell ref="C498:C500"/>
    <mergeCell ref="D498:F500"/>
    <mergeCell ref="J498:K500"/>
    <mergeCell ref="L498:N500"/>
    <mergeCell ref="C501:C503"/>
    <mergeCell ref="D501:F503"/>
    <mergeCell ref="J501:K503"/>
    <mergeCell ref="L501:N503"/>
    <mergeCell ref="B495:B497"/>
    <mergeCell ref="B492:B494"/>
    <mergeCell ref="C492:C494"/>
    <mergeCell ref="D492:F494"/>
    <mergeCell ref="J492:K494"/>
    <mergeCell ref="L492:N494"/>
    <mergeCell ref="C495:C497"/>
    <mergeCell ref="D495:F497"/>
    <mergeCell ref="J495:K497"/>
    <mergeCell ref="L495:N497"/>
    <mergeCell ref="G492:I493"/>
    <mergeCell ref="G494:I494"/>
    <mergeCell ref="G495:I496"/>
    <mergeCell ref="G497:I497"/>
    <mergeCell ref="G498:I499"/>
    <mergeCell ref="G500:I500"/>
    <mergeCell ref="G501:I502"/>
    <mergeCell ref="G503:I503"/>
    <mergeCell ref="B513:B515"/>
    <mergeCell ref="B510:B512"/>
    <mergeCell ref="C510:C512"/>
    <mergeCell ref="D510:F512"/>
    <mergeCell ref="J510:K512"/>
    <mergeCell ref="L510:N512"/>
    <mergeCell ref="C513:C515"/>
    <mergeCell ref="D513:F515"/>
    <mergeCell ref="J513:K515"/>
    <mergeCell ref="L513:N515"/>
    <mergeCell ref="B507:B509"/>
    <mergeCell ref="B504:B506"/>
    <mergeCell ref="C504:C506"/>
    <mergeCell ref="D504:F506"/>
    <mergeCell ref="J504:K506"/>
    <mergeCell ref="L504:N506"/>
    <mergeCell ref="C507:C509"/>
    <mergeCell ref="D507:F509"/>
    <mergeCell ref="J507:K509"/>
    <mergeCell ref="L507:N509"/>
    <mergeCell ref="G504:I505"/>
    <mergeCell ref="G506:I506"/>
    <mergeCell ref="G507:I508"/>
    <mergeCell ref="G509:I509"/>
    <mergeCell ref="G510:I511"/>
    <mergeCell ref="G512:I512"/>
    <mergeCell ref="G513:I514"/>
    <mergeCell ref="G515:I515"/>
    <mergeCell ref="B525:B527"/>
    <mergeCell ref="B522:B524"/>
    <mergeCell ref="C522:C524"/>
    <mergeCell ref="D522:F524"/>
    <mergeCell ref="J522:K524"/>
    <mergeCell ref="L522:N524"/>
    <mergeCell ref="C525:C527"/>
    <mergeCell ref="D525:F527"/>
    <mergeCell ref="J525:K527"/>
    <mergeCell ref="L525:N527"/>
    <mergeCell ref="B519:B521"/>
    <mergeCell ref="B516:B518"/>
    <mergeCell ref="C516:C518"/>
    <mergeCell ref="D516:F518"/>
    <mergeCell ref="J516:K518"/>
    <mergeCell ref="L516:N518"/>
    <mergeCell ref="C519:C521"/>
    <mergeCell ref="D519:F521"/>
    <mergeCell ref="J519:K521"/>
    <mergeCell ref="L519:N521"/>
    <mergeCell ref="G516:I517"/>
    <mergeCell ref="G518:I518"/>
    <mergeCell ref="G519:I520"/>
    <mergeCell ref="G521:I521"/>
    <mergeCell ref="G522:I523"/>
    <mergeCell ref="G524:I524"/>
    <mergeCell ref="G525:I526"/>
    <mergeCell ref="G527:I527"/>
    <mergeCell ref="B537:B539"/>
    <mergeCell ref="B534:B536"/>
    <mergeCell ref="C534:C536"/>
    <mergeCell ref="D534:F536"/>
    <mergeCell ref="J534:K536"/>
    <mergeCell ref="L534:N536"/>
    <mergeCell ref="C537:C539"/>
    <mergeCell ref="D537:F539"/>
    <mergeCell ref="J537:K539"/>
    <mergeCell ref="L537:N539"/>
    <mergeCell ref="B531:B533"/>
    <mergeCell ref="B528:B530"/>
    <mergeCell ref="C528:C530"/>
    <mergeCell ref="D528:F530"/>
    <mergeCell ref="J528:K530"/>
    <mergeCell ref="L528:N530"/>
    <mergeCell ref="C531:C533"/>
    <mergeCell ref="D531:F533"/>
    <mergeCell ref="J531:K533"/>
    <mergeCell ref="L531:N533"/>
    <mergeCell ref="G528:I529"/>
    <mergeCell ref="G530:I530"/>
    <mergeCell ref="G531:I532"/>
    <mergeCell ref="G533:I533"/>
    <mergeCell ref="G534:I535"/>
    <mergeCell ref="G536:I536"/>
    <mergeCell ref="G537:I538"/>
    <mergeCell ref="G539:I539"/>
    <mergeCell ref="B549:B551"/>
    <mergeCell ref="B546:B548"/>
    <mergeCell ref="C546:C548"/>
    <mergeCell ref="D546:F548"/>
    <mergeCell ref="J546:K548"/>
    <mergeCell ref="L546:N548"/>
    <mergeCell ref="C549:C551"/>
    <mergeCell ref="D549:F551"/>
    <mergeCell ref="J549:K551"/>
    <mergeCell ref="L549:N551"/>
    <mergeCell ref="B543:B545"/>
    <mergeCell ref="B540:B542"/>
    <mergeCell ref="C540:C542"/>
    <mergeCell ref="D540:F542"/>
    <mergeCell ref="J540:K542"/>
    <mergeCell ref="L540:N542"/>
    <mergeCell ref="C543:C545"/>
    <mergeCell ref="D543:F545"/>
    <mergeCell ref="J543:K545"/>
    <mergeCell ref="L543:N545"/>
    <mergeCell ref="G540:I541"/>
    <mergeCell ref="G542:I542"/>
    <mergeCell ref="G543:I544"/>
    <mergeCell ref="G545:I545"/>
    <mergeCell ref="G546:I547"/>
    <mergeCell ref="G548:I548"/>
    <mergeCell ref="G549:I550"/>
    <mergeCell ref="G551:I551"/>
    <mergeCell ref="B561:B563"/>
    <mergeCell ref="B558:B560"/>
    <mergeCell ref="C558:C560"/>
    <mergeCell ref="D558:F560"/>
    <mergeCell ref="J558:K560"/>
    <mergeCell ref="L558:N560"/>
    <mergeCell ref="C561:C563"/>
    <mergeCell ref="D561:F563"/>
    <mergeCell ref="J561:K563"/>
    <mergeCell ref="L561:N563"/>
    <mergeCell ref="B555:B557"/>
    <mergeCell ref="B552:B554"/>
    <mergeCell ref="C552:C554"/>
    <mergeCell ref="D552:F554"/>
    <mergeCell ref="J552:K554"/>
    <mergeCell ref="L552:N554"/>
    <mergeCell ref="C555:C557"/>
    <mergeCell ref="D555:F557"/>
    <mergeCell ref="J555:K557"/>
    <mergeCell ref="L555:N557"/>
    <mergeCell ref="G552:I553"/>
    <mergeCell ref="G554:I554"/>
    <mergeCell ref="G555:I556"/>
    <mergeCell ref="G557:I557"/>
    <mergeCell ref="G558:I559"/>
    <mergeCell ref="G560:I560"/>
    <mergeCell ref="G561:I562"/>
    <mergeCell ref="G563:I563"/>
    <mergeCell ref="B573:B575"/>
    <mergeCell ref="B570:B572"/>
    <mergeCell ref="C570:C572"/>
    <mergeCell ref="D570:F572"/>
    <mergeCell ref="J570:K572"/>
    <mergeCell ref="L570:N572"/>
    <mergeCell ref="C573:C575"/>
    <mergeCell ref="D573:F575"/>
    <mergeCell ref="J573:K575"/>
    <mergeCell ref="L573:N575"/>
    <mergeCell ref="B567:B569"/>
    <mergeCell ref="B564:B566"/>
    <mergeCell ref="C564:C566"/>
    <mergeCell ref="D564:F566"/>
    <mergeCell ref="J564:K566"/>
    <mergeCell ref="L564:N566"/>
    <mergeCell ref="C567:C569"/>
    <mergeCell ref="D567:F569"/>
    <mergeCell ref="J567:K569"/>
    <mergeCell ref="L567:N569"/>
    <mergeCell ref="G564:I565"/>
    <mergeCell ref="G566:I566"/>
    <mergeCell ref="G567:I568"/>
    <mergeCell ref="G569:I569"/>
    <mergeCell ref="G570:I571"/>
    <mergeCell ref="G572:I572"/>
    <mergeCell ref="G573:I574"/>
    <mergeCell ref="G575:I575"/>
    <mergeCell ref="B585:B587"/>
    <mergeCell ref="B582:B584"/>
    <mergeCell ref="C582:C584"/>
    <mergeCell ref="D582:F584"/>
    <mergeCell ref="J582:K584"/>
    <mergeCell ref="L582:N584"/>
    <mergeCell ref="C585:C587"/>
    <mergeCell ref="D585:F587"/>
    <mergeCell ref="J585:K587"/>
    <mergeCell ref="L585:N587"/>
    <mergeCell ref="B579:B581"/>
    <mergeCell ref="B576:B578"/>
    <mergeCell ref="C576:C578"/>
    <mergeCell ref="D576:F578"/>
    <mergeCell ref="J576:K578"/>
    <mergeCell ref="L576:N578"/>
    <mergeCell ref="C579:C581"/>
    <mergeCell ref="D579:F581"/>
    <mergeCell ref="J579:K581"/>
    <mergeCell ref="L579:N581"/>
    <mergeCell ref="G576:I577"/>
    <mergeCell ref="G578:I578"/>
    <mergeCell ref="G579:I580"/>
    <mergeCell ref="G581:I581"/>
    <mergeCell ref="G582:I583"/>
    <mergeCell ref="G584:I584"/>
    <mergeCell ref="G585:I586"/>
    <mergeCell ref="G587:I587"/>
    <mergeCell ref="B597:B599"/>
    <mergeCell ref="B594:B596"/>
    <mergeCell ref="C594:C596"/>
    <mergeCell ref="D594:F596"/>
    <mergeCell ref="J594:K596"/>
    <mergeCell ref="L594:N596"/>
    <mergeCell ref="C597:C599"/>
    <mergeCell ref="D597:F599"/>
    <mergeCell ref="J597:K599"/>
    <mergeCell ref="L597:N599"/>
    <mergeCell ref="B591:B593"/>
    <mergeCell ref="B588:B590"/>
    <mergeCell ref="C588:C590"/>
    <mergeCell ref="D588:F590"/>
    <mergeCell ref="J588:K590"/>
    <mergeCell ref="L588:N590"/>
    <mergeCell ref="C591:C593"/>
    <mergeCell ref="D591:F593"/>
    <mergeCell ref="J591:K593"/>
    <mergeCell ref="L591:N593"/>
    <mergeCell ref="G588:I589"/>
    <mergeCell ref="G590:I590"/>
    <mergeCell ref="G591:I592"/>
    <mergeCell ref="G593:I593"/>
    <mergeCell ref="G594:I595"/>
    <mergeCell ref="G596:I596"/>
    <mergeCell ref="G597:I598"/>
    <mergeCell ref="G599:I599"/>
    <mergeCell ref="B618:B620"/>
    <mergeCell ref="B615:B617"/>
    <mergeCell ref="B612:B614"/>
    <mergeCell ref="B609:B611"/>
    <mergeCell ref="B606:B608"/>
    <mergeCell ref="C606:C608"/>
    <mergeCell ref="D606:F608"/>
    <mergeCell ref="J606:K608"/>
    <mergeCell ref="L606:N608"/>
    <mergeCell ref="C609:C611"/>
    <mergeCell ref="D609:F611"/>
    <mergeCell ref="B603:B605"/>
    <mergeCell ref="B600:B602"/>
    <mergeCell ref="C600:C602"/>
    <mergeCell ref="D600:F602"/>
    <mergeCell ref="J600:K602"/>
    <mergeCell ref="L600:N602"/>
    <mergeCell ref="C603:C605"/>
    <mergeCell ref="D603:F605"/>
    <mergeCell ref="J603:K605"/>
    <mergeCell ref="L603:N605"/>
    <mergeCell ref="G600:I601"/>
    <mergeCell ref="G602:I602"/>
    <mergeCell ref="G603:I604"/>
    <mergeCell ref="G605:I605"/>
    <mergeCell ref="G606:I607"/>
    <mergeCell ref="G608:I608"/>
    <mergeCell ref="G609:I610"/>
    <mergeCell ref="AJ45:AJ47"/>
    <mergeCell ref="AJ48:AJ50"/>
    <mergeCell ref="AJ39:AJ41"/>
    <mergeCell ref="AJ42:AJ44"/>
    <mergeCell ref="AJ33:AJ35"/>
    <mergeCell ref="AJ36:AJ38"/>
    <mergeCell ref="AJ27:AJ29"/>
    <mergeCell ref="AJ30:AJ32"/>
    <mergeCell ref="AJ21:AJ23"/>
    <mergeCell ref="AJ24:AJ26"/>
    <mergeCell ref="AJ75:AJ77"/>
    <mergeCell ref="AJ78:AJ80"/>
    <mergeCell ref="AJ69:AJ71"/>
    <mergeCell ref="AJ72:AJ74"/>
    <mergeCell ref="AJ63:AJ65"/>
    <mergeCell ref="AJ66:AJ68"/>
    <mergeCell ref="AJ57:AJ59"/>
    <mergeCell ref="AJ60:AJ62"/>
    <mergeCell ref="AJ51:AJ53"/>
    <mergeCell ref="AJ54:AJ56"/>
    <mergeCell ref="AJ105:AJ107"/>
    <mergeCell ref="AJ108:AJ110"/>
    <mergeCell ref="AJ99:AJ101"/>
    <mergeCell ref="AJ102:AJ104"/>
    <mergeCell ref="AJ93:AJ95"/>
    <mergeCell ref="AJ96:AJ98"/>
    <mergeCell ref="AJ87:AJ89"/>
    <mergeCell ref="AJ90:AJ92"/>
    <mergeCell ref="AJ81:AJ83"/>
    <mergeCell ref="AJ84:AJ86"/>
    <mergeCell ref="AJ135:AJ137"/>
    <mergeCell ref="AJ138:AJ140"/>
    <mergeCell ref="AJ129:AJ131"/>
    <mergeCell ref="AJ132:AJ134"/>
    <mergeCell ref="AJ123:AJ125"/>
    <mergeCell ref="AJ126:AJ128"/>
    <mergeCell ref="AJ117:AJ119"/>
    <mergeCell ref="AJ120:AJ122"/>
    <mergeCell ref="AJ111:AJ113"/>
    <mergeCell ref="AJ114:AJ116"/>
    <mergeCell ref="AJ165:AJ167"/>
    <mergeCell ref="AJ168:AJ170"/>
    <mergeCell ref="AJ159:AJ161"/>
    <mergeCell ref="AJ162:AJ164"/>
    <mergeCell ref="AJ153:AJ155"/>
    <mergeCell ref="AJ156:AJ158"/>
    <mergeCell ref="AJ147:AJ149"/>
    <mergeCell ref="AJ150:AJ152"/>
    <mergeCell ref="AJ141:AJ143"/>
    <mergeCell ref="AJ144:AJ146"/>
    <mergeCell ref="AJ195:AJ197"/>
    <mergeCell ref="AJ198:AJ200"/>
    <mergeCell ref="AJ189:AJ191"/>
    <mergeCell ref="AJ192:AJ194"/>
    <mergeCell ref="AJ183:AJ185"/>
    <mergeCell ref="AJ186:AJ188"/>
    <mergeCell ref="AJ177:AJ179"/>
    <mergeCell ref="AJ180:AJ182"/>
    <mergeCell ref="AJ171:AJ173"/>
    <mergeCell ref="AJ174:AJ176"/>
    <mergeCell ref="AJ225:AJ227"/>
    <mergeCell ref="AJ228:AJ230"/>
    <mergeCell ref="AJ219:AJ221"/>
    <mergeCell ref="AJ222:AJ224"/>
    <mergeCell ref="AJ213:AJ215"/>
    <mergeCell ref="AJ216:AJ218"/>
    <mergeCell ref="AJ207:AJ209"/>
    <mergeCell ref="AJ210:AJ212"/>
    <mergeCell ref="AJ201:AJ203"/>
    <mergeCell ref="AJ204:AJ206"/>
    <mergeCell ref="AJ255:AJ257"/>
    <mergeCell ref="AJ258:AJ260"/>
    <mergeCell ref="AJ249:AJ251"/>
    <mergeCell ref="AJ252:AJ254"/>
    <mergeCell ref="AJ243:AJ245"/>
    <mergeCell ref="AJ246:AJ248"/>
    <mergeCell ref="AJ237:AJ239"/>
    <mergeCell ref="AJ240:AJ242"/>
    <mergeCell ref="AJ231:AJ233"/>
    <mergeCell ref="AJ234:AJ236"/>
    <mergeCell ref="AJ285:AJ287"/>
    <mergeCell ref="AJ288:AJ290"/>
    <mergeCell ref="AJ279:AJ281"/>
    <mergeCell ref="AJ282:AJ284"/>
    <mergeCell ref="AJ273:AJ275"/>
    <mergeCell ref="AJ276:AJ278"/>
    <mergeCell ref="AJ267:AJ269"/>
    <mergeCell ref="AJ270:AJ272"/>
    <mergeCell ref="AJ261:AJ263"/>
    <mergeCell ref="AJ264:AJ266"/>
    <mergeCell ref="AJ315:AJ317"/>
    <mergeCell ref="AJ318:AJ320"/>
    <mergeCell ref="AJ309:AJ311"/>
    <mergeCell ref="AJ312:AJ314"/>
    <mergeCell ref="AJ303:AJ305"/>
    <mergeCell ref="AJ306:AJ308"/>
    <mergeCell ref="AJ297:AJ299"/>
    <mergeCell ref="AJ300:AJ302"/>
    <mergeCell ref="AJ291:AJ293"/>
    <mergeCell ref="AJ294:AJ296"/>
    <mergeCell ref="AJ345:AJ347"/>
    <mergeCell ref="AJ348:AJ350"/>
    <mergeCell ref="AJ339:AJ341"/>
    <mergeCell ref="AJ342:AJ344"/>
    <mergeCell ref="AJ333:AJ335"/>
    <mergeCell ref="AJ336:AJ338"/>
    <mergeCell ref="AJ327:AJ329"/>
    <mergeCell ref="AJ330:AJ332"/>
    <mergeCell ref="AJ321:AJ323"/>
    <mergeCell ref="AJ324:AJ326"/>
    <mergeCell ref="AJ375:AJ377"/>
    <mergeCell ref="AJ378:AJ380"/>
    <mergeCell ref="AJ369:AJ371"/>
    <mergeCell ref="AJ372:AJ374"/>
    <mergeCell ref="AJ363:AJ365"/>
    <mergeCell ref="AJ366:AJ368"/>
    <mergeCell ref="AJ357:AJ359"/>
    <mergeCell ref="AJ360:AJ362"/>
    <mergeCell ref="AJ351:AJ353"/>
    <mergeCell ref="AJ354:AJ356"/>
    <mergeCell ref="AJ405:AJ407"/>
    <mergeCell ref="AJ408:AJ410"/>
    <mergeCell ref="AJ399:AJ401"/>
    <mergeCell ref="AJ402:AJ404"/>
    <mergeCell ref="AJ393:AJ395"/>
    <mergeCell ref="AJ396:AJ398"/>
    <mergeCell ref="AJ387:AJ389"/>
    <mergeCell ref="AJ390:AJ392"/>
    <mergeCell ref="AJ381:AJ383"/>
    <mergeCell ref="AJ384:AJ386"/>
    <mergeCell ref="AJ435:AJ437"/>
    <mergeCell ref="AJ438:AJ440"/>
    <mergeCell ref="AJ429:AJ431"/>
    <mergeCell ref="AJ432:AJ434"/>
    <mergeCell ref="AJ423:AJ425"/>
    <mergeCell ref="AJ426:AJ428"/>
    <mergeCell ref="AJ417:AJ419"/>
    <mergeCell ref="AJ420:AJ422"/>
    <mergeCell ref="AJ411:AJ413"/>
    <mergeCell ref="AJ414:AJ416"/>
    <mergeCell ref="AJ465:AJ467"/>
    <mergeCell ref="AJ468:AJ470"/>
    <mergeCell ref="AJ459:AJ461"/>
    <mergeCell ref="AJ462:AJ464"/>
    <mergeCell ref="AJ453:AJ455"/>
    <mergeCell ref="AJ456:AJ458"/>
    <mergeCell ref="AJ447:AJ449"/>
    <mergeCell ref="AJ450:AJ452"/>
    <mergeCell ref="AJ441:AJ443"/>
    <mergeCell ref="AJ444:AJ446"/>
    <mergeCell ref="AJ495:AJ497"/>
    <mergeCell ref="AJ498:AJ500"/>
    <mergeCell ref="AJ489:AJ491"/>
    <mergeCell ref="AJ492:AJ494"/>
    <mergeCell ref="AJ483:AJ485"/>
    <mergeCell ref="AJ486:AJ488"/>
    <mergeCell ref="AJ477:AJ479"/>
    <mergeCell ref="AJ480:AJ482"/>
    <mergeCell ref="AJ471:AJ473"/>
    <mergeCell ref="AJ474:AJ476"/>
    <mergeCell ref="AJ525:AJ527"/>
    <mergeCell ref="AJ528:AJ530"/>
    <mergeCell ref="AJ519:AJ521"/>
    <mergeCell ref="AJ522:AJ524"/>
    <mergeCell ref="AJ513:AJ515"/>
    <mergeCell ref="AJ516:AJ518"/>
    <mergeCell ref="AJ507:AJ509"/>
    <mergeCell ref="AJ510:AJ512"/>
    <mergeCell ref="AJ501:AJ503"/>
    <mergeCell ref="AJ504:AJ506"/>
    <mergeCell ref="AJ555:AJ557"/>
    <mergeCell ref="AJ558:AJ560"/>
    <mergeCell ref="AJ549:AJ551"/>
    <mergeCell ref="AJ552:AJ554"/>
    <mergeCell ref="AJ543:AJ545"/>
    <mergeCell ref="AJ546:AJ548"/>
    <mergeCell ref="AJ537:AJ539"/>
    <mergeCell ref="AJ540:AJ542"/>
    <mergeCell ref="AJ531:AJ533"/>
    <mergeCell ref="AJ534:AJ536"/>
    <mergeCell ref="AJ585:AJ587"/>
    <mergeCell ref="AJ588:AJ590"/>
    <mergeCell ref="AJ579:AJ581"/>
    <mergeCell ref="AJ582:AJ584"/>
    <mergeCell ref="AJ573:AJ575"/>
    <mergeCell ref="AJ576:AJ578"/>
    <mergeCell ref="AJ567:AJ569"/>
    <mergeCell ref="AJ570:AJ572"/>
    <mergeCell ref="AJ561:AJ563"/>
    <mergeCell ref="AJ564:AJ566"/>
    <mergeCell ref="AJ615:AJ617"/>
    <mergeCell ref="AJ618:AJ620"/>
    <mergeCell ref="AJ609:AJ611"/>
    <mergeCell ref="AJ612:AJ614"/>
    <mergeCell ref="AJ603:AJ605"/>
    <mergeCell ref="AJ606:AJ608"/>
    <mergeCell ref="AJ597:AJ599"/>
    <mergeCell ref="AJ600:AJ602"/>
    <mergeCell ref="AJ591:AJ593"/>
    <mergeCell ref="AJ594:AJ596"/>
    <mergeCell ref="L30:N32"/>
    <mergeCell ref="C33:C35"/>
    <mergeCell ref="D33:F35"/>
    <mergeCell ref="L618:N620"/>
    <mergeCell ref="J618:K620"/>
    <mergeCell ref="D618:F620"/>
    <mergeCell ref="C618:C620"/>
    <mergeCell ref="L615:N617"/>
    <mergeCell ref="J615:K617"/>
    <mergeCell ref="D615:F617"/>
    <mergeCell ref="C615:C617"/>
    <mergeCell ref="J609:K611"/>
    <mergeCell ref="L609:N611"/>
    <mergeCell ref="C612:C614"/>
    <mergeCell ref="D612:F614"/>
    <mergeCell ref="J612:K614"/>
    <mergeCell ref="L612:N614"/>
    <mergeCell ref="G47:I47"/>
    <mergeCell ref="G48:I49"/>
    <mergeCell ref="G50:I50"/>
    <mergeCell ref="G51:I52"/>
    <mergeCell ref="G53:I53"/>
    <mergeCell ref="G54:I55"/>
    <mergeCell ref="G56:I56"/>
    <mergeCell ref="G611:I611"/>
    <mergeCell ref="G612:I613"/>
    <mergeCell ref="G614:I614"/>
    <mergeCell ref="G615:I616"/>
    <mergeCell ref="G617:I617"/>
    <mergeCell ref="G618:I619"/>
    <mergeCell ref="G620:I620"/>
    <mergeCell ref="G84:I85"/>
    <mergeCell ref="V14:W14"/>
    <mergeCell ref="V16:V17"/>
    <mergeCell ref="W16:W17"/>
    <mergeCell ref="V18:V20"/>
    <mergeCell ref="W18:W20"/>
    <mergeCell ref="V21:V23"/>
    <mergeCell ref="V24:V26"/>
    <mergeCell ref="V27:V29"/>
    <mergeCell ref="V30:V32"/>
    <mergeCell ref="V33:V35"/>
    <mergeCell ref="V36:V38"/>
    <mergeCell ref="V39:V41"/>
    <mergeCell ref="V42:V44"/>
    <mergeCell ref="V45:V47"/>
    <mergeCell ref="V48:V50"/>
    <mergeCell ref="V51:V53"/>
    <mergeCell ref="V54:V56"/>
    <mergeCell ref="V57:V59"/>
    <mergeCell ref="V60:V62"/>
    <mergeCell ref="V63:V65"/>
    <mergeCell ref="V66:V68"/>
    <mergeCell ref="V69:V71"/>
    <mergeCell ref="V72:V74"/>
    <mergeCell ref="V75:V77"/>
    <mergeCell ref="V78:V80"/>
    <mergeCell ref="V81:V83"/>
    <mergeCell ref="V84:V86"/>
    <mergeCell ref="V87:V89"/>
    <mergeCell ref="V90:V92"/>
    <mergeCell ref="V93:V95"/>
    <mergeCell ref="V96:V98"/>
    <mergeCell ref="V99:V101"/>
    <mergeCell ref="V102:V104"/>
    <mergeCell ref="V105:V107"/>
    <mergeCell ref="V108:V110"/>
    <mergeCell ref="V111:V113"/>
    <mergeCell ref="V114:V116"/>
    <mergeCell ref="V117:V119"/>
    <mergeCell ref="V120:V122"/>
    <mergeCell ref="V123:V125"/>
    <mergeCell ref="V126:V128"/>
    <mergeCell ref="V129:V131"/>
    <mergeCell ref="V132:V134"/>
    <mergeCell ref="V135:V137"/>
    <mergeCell ref="V138:V140"/>
    <mergeCell ref="V141:V143"/>
    <mergeCell ref="V144:V146"/>
    <mergeCell ref="V147:V149"/>
    <mergeCell ref="V150:V152"/>
    <mergeCell ref="V153:V155"/>
    <mergeCell ref="V156:V158"/>
    <mergeCell ref="V159:V161"/>
    <mergeCell ref="V162:V164"/>
    <mergeCell ref="V165:V167"/>
    <mergeCell ref="V168:V170"/>
    <mergeCell ref="V171:V173"/>
    <mergeCell ref="V174:V176"/>
    <mergeCell ref="V177:V179"/>
    <mergeCell ref="V180:V182"/>
    <mergeCell ref="V183:V185"/>
    <mergeCell ref="V186:V188"/>
    <mergeCell ref="V189:V191"/>
    <mergeCell ref="V192:V194"/>
    <mergeCell ref="V195:V197"/>
    <mergeCell ref="V198:V200"/>
    <mergeCell ref="V201:V203"/>
    <mergeCell ref="V204:V206"/>
    <mergeCell ref="V207:V209"/>
    <mergeCell ref="V210:V212"/>
    <mergeCell ref="V213:V215"/>
    <mergeCell ref="V216:V218"/>
    <mergeCell ref="V219:V221"/>
    <mergeCell ref="V222:V224"/>
    <mergeCell ref="V225:V227"/>
    <mergeCell ref="V228:V230"/>
    <mergeCell ref="V231:V233"/>
    <mergeCell ref="V234:V236"/>
    <mergeCell ref="V237:V239"/>
    <mergeCell ref="V240:V242"/>
    <mergeCell ref="V243:V245"/>
    <mergeCell ref="V246:V248"/>
    <mergeCell ref="V249:V251"/>
    <mergeCell ref="V252:V254"/>
    <mergeCell ref="V255:V257"/>
    <mergeCell ref="V258:V260"/>
    <mergeCell ref="V261:V263"/>
    <mergeCell ref="V264:V266"/>
    <mergeCell ref="V267:V269"/>
    <mergeCell ref="V270:V272"/>
    <mergeCell ref="V273:V275"/>
    <mergeCell ref="V276:V278"/>
    <mergeCell ref="V279:V281"/>
    <mergeCell ref="V282:V284"/>
    <mergeCell ref="V285:V287"/>
    <mergeCell ref="V288:V290"/>
    <mergeCell ref="V291:V293"/>
    <mergeCell ref="V294:V296"/>
    <mergeCell ref="V297:V299"/>
    <mergeCell ref="V300:V302"/>
    <mergeCell ref="V303:V305"/>
    <mergeCell ref="V306:V308"/>
    <mergeCell ref="V309:V311"/>
    <mergeCell ref="V312:V314"/>
    <mergeCell ref="V315:V317"/>
    <mergeCell ref="V318:V320"/>
    <mergeCell ref="V321:V323"/>
    <mergeCell ref="V324:V326"/>
    <mergeCell ref="V327:V329"/>
    <mergeCell ref="V330:V332"/>
    <mergeCell ref="V333:V335"/>
    <mergeCell ref="V336:V338"/>
    <mergeCell ref="V339:V341"/>
    <mergeCell ref="V342:V344"/>
    <mergeCell ref="V345:V347"/>
    <mergeCell ref="V348:V350"/>
    <mergeCell ref="V351:V353"/>
    <mergeCell ref="V354:V356"/>
    <mergeCell ref="V357:V359"/>
    <mergeCell ref="V360:V362"/>
    <mergeCell ref="V363:V365"/>
    <mergeCell ref="V366:V368"/>
    <mergeCell ref="V369:V371"/>
    <mergeCell ref="V372:V374"/>
    <mergeCell ref="V375:V377"/>
    <mergeCell ref="V378:V380"/>
    <mergeCell ref="V381:V383"/>
    <mergeCell ref="V384:V386"/>
    <mergeCell ref="V387:V389"/>
    <mergeCell ref="V390:V392"/>
    <mergeCell ref="V393:V395"/>
    <mergeCell ref="V396:V398"/>
    <mergeCell ref="V399:V401"/>
    <mergeCell ref="V402:V404"/>
    <mergeCell ref="V405:V407"/>
    <mergeCell ref="V408:V410"/>
    <mergeCell ref="V411:V413"/>
    <mergeCell ref="V414:V416"/>
    <mergeCell ref="V417:V419"/>
    <mergeCell ref="V420:V422"/>
    <mergeCell ref="V423:V425"/>
    <mergeCell ref="V426:V428"/>
    <mergeCell ref="V429:V431"/>
    <mergeCell ref="V432:V434"/>
    <mergeCell ref="V435:V437"/>
    <mergeCell ref="V438:V440"/>
    <mergeCell ref="V441:V443"/>
    <mergeCell ref="V444:V446"/>
    <mergeCell ref="V447:V449"/>
    <mergeCell ref="V450:V452"/>
    <mergeCell ref="V453:V455"/>
    <mergeCell ref="V456:V458"/>
    <mergeCell ref="V459:V461"/>
    <mergeCell ref="V462:V464"/>
    <mergeCell ref="V465:V467"/>
    <mergeCell ref="V468:V470"/>
    <mergeCell ref="V471:V473"/>
    <mergeCell ref="V474:V476"/>
    <mergeCell ref="V477:V479"/>
    <mergeCell ref="V480:V482"/>
    <mergeCell ref="V483:V485"/>
    <mergeCell ref="V486:V488"/>
    <mergeCell ref="V489:V491"/>
    <mergeCell ref="V492:V494"/>
    <mergeCell ref="V495:V497"/>
    <mergeCell ref="V498:V500"/>
    <mergeCell ref="V501:V503"/>
    <mergeCell ref="V504:V506"/>
    <mergeCell ref="V507:V509"/>
    <mergeCell ref="V510:V512"/>
    <mergeCell ref="V513:V515"/>
    <mergeCell ref="V516:V518"/>
    <mergeCell ref="V519:V521"/>
    <mergeCell ref="V522:V524"/>
    <mergeCell ref="V525:V527"/>
    <mergeCell ref="V528:V530"/>
    <mergeCell ref="V531:V533"/>
    <mergeCell ref="V534:V536"/>
    <mergeCell ref="V537:V539"/>
    <mergeCell ref="V540:V542"/>
    <mergeCell ref="V543:V545"/>
    <mergeCell ref="V546:V548"/>
    <mergeCell ref="V549:V551"/>
    <mergeCell ref="V552:V554"/>
    <mergeCell ref="V555:V557"/>
    <mergeCell ref="V558:V560"/>
    <mergeCell ref="V561:V563"/>
    <mergeCell ref="V564:V566"/>
    <mergeCell ref="V567:V569"/>
    <mergeCell ref="V570:V572"/>
    <mergeCell ref="V573:V575"/>
    <mergeCell ref="V576:V578"/>
    <mergeCell ref="V579:V581"/>
    <mergeCell ref="V582:V584"/>
    <mergeCell ref="V585:V587"/>
    <mergeCell ref="V588:V590"/>
    <mergeCell ref="V591:V593"/>
    <mergeCell ref="V594:V596"/>
    <mergeCell ref="V597:V599"/>
    <mergeCell ref="V600:V602"/>
    <mergeCell ref="V603:V605"/>
    <mergeCell ref="V606:V608"/>
    <mergeCell ref="V609:V611"/>
    <mergeCell ref="V612:V614"/>
    <mergeCell ref="V615:V617"/>
    <mergeCell ref="V618:V620"/>
    <mergeCell ref="W21:W23"/>
    <mergeCell ref="W24:W26"/>
    <mergeCell ref="W27:W29"/>
    <mergeCell ref="W30:W32"/>
    <mergeCell ref="W33:W35"/>
    <mergeCell ref="W36:W38"/>
    <mergeCell ref="W39:W41"/>
    <mergeCell ref="W42:W44"/>
    <mergeCell ref="W45:W47"/>
    <mergeCell ref="W48:W50"/>
    <mergeCell ref="W51:W53"/>
    <mergeCell ref="W54:W56"/>
    <mergeCell ref="W57:W59"/>
    <mergeCell ref="W60:W62"/>
    <mergeCell ref="W63:W65"/>
    <mergeCell ref="W66:W68"/>
    <mergeCell ref="W69:W71"/>
    <mergeCell ref="W72:W74"/>
    <mergeCell ref="W75:W77"/>
    <mergeCell ref="W78:W80"/>
    <mergeCell ref="W81:W83"/>
    <mergeCell ref="W84:W86"/>
    <mergeCell ref="W87:W89"/>
    <mergeCell ref="W90:W92"/>
    <mergeCell ref="W93:W95"/>
    <mergeCell ref="W96:W98"/>
    <mergeCell ref="W99:W101"/>
    <mergeCell ref="W102:W104"/>
    <mergeCell ref="W105:W107"/>
    <mergeCell ref="W108:W110"/>
    <mergeCell ref="W111:W113"/>
    <mergeCell ref="W114:W116"/>
    <mergeCell ref="W117:W119"/>
    <mergeCell ref="W120:W122"/>
    <mergeCell ref="W123:W125"/>
    <mergeCell ref="W126:W128"/>
    <mergeCell ref="W129:W131"/>
    <mergeCell ref="W132:W134"/>
    <mergeCell ref="W135:W137"/>
    <mergeCell ref="W138:W140"/>
    <mergeCell ref="W141:W143"/>
    <mergeCell ref="W144:W146"/>
    <mergeCell ref="W147:W149"/>
    <mergeCell ref="W150:W152"/>
    <mergeCell ref="W153:W155"/>
    <mergeCell ref="W156:W158"/>
    <mergeCell ref="W159:W161"/>
    <mergeCell ref="W162:W164"/>
    <mergeCell ref="W165:W167"/>
    <mergeCell ref="W168:W170"/>
    <mergeCell ref="W171:W173"/>
    <mergeCell ref="W174:W176"/>
    <mergeCell ref="W177:W179"/>
    <mergeCell ref="W180:W182"/>
    <mergeCell ref="W183:W185"/>
    <mergeCell ref="W186:W188"/>
    <mergeCell ref="W189:W191"/>
    <mergeCell ref="W192:W194"/>
    <mergeCell ref="W195:W197"/>
    <mergeCell ref="W198:W200"/>
    <mergeCell ref="W201:W203"/>
    <mergeCell ref="W204:W206"/>
    <mergeCell ref="W207:W209"/>
    <mergeCell ref="W210:W212"/>
    <mergeCell ref="W213:W215"/>
    <mergeCell ref="W216:W218"/>
    <mergeCell ref="W219:W221"/>
    <mergeCell ref="W222:W224"/>
    <mergeCell ref="W225:W227"/>
    <mergeCell ref="W228:W230"/>
    <mergeCell ref="W231:W233"/>
    <mergeCell ref="W234:W236"/>
    <mergeCell ref="W237:W239"/>
    <mergeCell ref="W240:W242"/>
    <mergeCell ref="W243:W245"/>
    <mergeCell ref="W246:W248"/>
    <mergeCell ref="W249:W251"/>
    <mergeCell ref="W252:W254"/>
    <mergeCell ref="W255:W257"/>
    <mergeCell ref="W258:W260"/>
    <mergeCell ref="W261:W263"/>
    <mergeCell ref="W264:W266"/>
    <mergeCell ref="W267:W269"/>
    <mergeCell ref="W270:W272"/>
    <mergeCell ref="W273:W275"/>
    <mergeCell ref="W276:W278"/>
    <mergeCell ref="W279:W281"/>
    <mergeCell ref="W282:W284"/>
    <mergeCell ref="W285:W287"/>
    <mergeCell ref="W288:W290"/>
    <mergeCell ref="W291:W293"/>
    <mergeCell ref="W294:W296"/>
    <mergeCell ref="W297:W299"/>
    <mergeCell ref="W300:W302"/>
    <mergeCell ref="W303:W305"/>
    <mergeCell ref="W306:W308"/>
    <mergeCell ref="W309:W311"/>
    <mergeCell ref="W312:W314"/>
    <mergeCell ref="W315:W317"/>
    <mergeCell ref="W318:W320"/>
    <mergeCell ref="W321:W323"/>
    <mergeCell ref="W324:W326"/>
    <mergeCell ref="W327:W329"/>
    <mergeCell ref="W330:W332"/>
    <mergeCell ref="W333:W335"/>
    <mergeCell ref="W336:W338"/>
    <mergeCell ref="W339:W341"/>
    <mergeCell ref="W342:W344"/>
    <mergeCell ref="W345:W347"/>
    <mergeCell ref="W348:W350"/>
    <mergeCell ref="W351:W353"/>
    <mergeCell ref="W354:W356"/>
    <mergeCell ref="W357:W359"/>
    <mergeCell ref="W360:W362"/>
    <mergeCell ref="W363:W365"/>
    <mergeCell ref="W366:W368"/>
    <mergeCell ref="W369:W371"/>
    <mergeCell ref="W372:W374"/>
    <mergeCell ref="W375:W377"/>
    <mergeCell ref="W378:W380"/>
    <mergeCell ref="W381:W383"/>
    <mergeCell ref="W384:W386"/>
    <mergeCell ref="W387:W389"/>
    <mergeCell ref="W390:W392"/>
    <mergeCell ref="W393:W395"/>
    <mergeCell ref="W396:W398"/>
    <mergeCell ref="W399:W401"/>
    <mergeCell ref="W402:W404"/>
    <mergeCell ref="W405:W407"/>
    <mergeCell ref="W408:W410"/>
    <mergeCell ref="W411:W413"/>
    <mergeCell ref="W414:W416"/>
    <mergeCell ref="W417:W419"/>
    <mergeCell ref="W420:W422"/>
    <mergeCell ref="W423:W425"/>
    <mergeCell ref="W426:W428"/>
    <mergeCell ref="W429:W431"/>
    <mergeCell ref="W432:W434"/>
    <mergeCell ref="W435:W437"/>
    <mergeCell ref="W438:W440"/>
    <mergeCell ref="W441:W443"/>
    <mergeCell ref="W444:W446"/>
    <mergeCell ref="W447:W449"/>
    <mergeCell ref="W450:W452"/>
    <mergeCell ref="W453:W455"/>
    <mergeCell ref="W456:W458"/>
    <mergeCell ref="W459:W461"/>
    <mergeCell ref="W462:W464"/>
    <mergeCell ref="W465:W467"/>
    <mergeCell ref="W468:W470"/>
    <mergeCell ref="W570:W572"/>
    <mergeCell ref="W471:W473"/>
    <mergeCell ref="W474:W476"/>
    <mergeCell ref="W477:W479"/>
    <mergeCell ref="W480:W482"/>
    <mergeCell ref="W483:W485"/>
    <mergeCell ref="W486:W488"/>
    <mergeCell ref="W489:W491"/>
    <mergeCell ref="W492:W494"/>
    <mergeCell ref="W495:W497"/>
    <mergeCell ref="W498:W500"/>
    <mergeCell ref="W501:W503"/>
    <mergeCell ref="W504:W506"/>
    <mergeCell ref="W507:W509"/>
    <mergeCell ref="W510:W512"/>
    <mergeCell ref="W513:W515"/>
    <mergeCell ref="W516:W518"/>
    <mergeCell ref="W519:W521"/>
    <mergeCell ref="W573:W575"/>
    <mergeCell ref="W576:W578"/>
    <mergeCell ref="W579:W581"/>
    <mergeCell ref="W582:W584"/>
    <mergeCell ref="W585:W587"/>
    <mergeCell ref="W588:W590"/>
    <mergeCell ref="W591:W593"/>
    <mergeCell ref="W594:W596"/>
    <mergeCell ref="W597:W599"/>
    <mergeCell ref="W600:W602"/>
    <mergeCell ref="W603:W605"/>
    <mergeCell ref="W606:W608"/>
    <mergeCell ref="W609:W611"/>
    <mergeCell ref="W612:W614"/>
    <mergeCell ref="W615:W617"/>
    <mergeCell ref="W618:W620"/>
    <mergeCell ref="W522:W524"/>
    <mergeCell ref="W525:W527"/>
    <mergeCell ref="W528:W530"/>
    <mergeCell ref="W531:W533"/>
    <mergeCell ref="W534:W536"/>
    <mergeCell ref="W537:W539"/>
    <mergeCell ref="W540:W542"/>
    <mergeCell ref="W543:W545"/>
    <mergeCell ref="W546:W548"/>
    <mergeCell ref="W549:W551"/>
    <mergeCell ref="W552:W554"/>
    <mergeCell ref="W555:W557"/>
    <mergeCell ref="W558:W560"/>
    <mergeCell ref="W561:W563"/>
    <mergeCell ref="W564:W566"/>
    <mergeCell ref="W567:W569"/>
    <mergeCell ref="G93:I94"/>
    <mergeCell ref="G95:I95"/>
    <mergeCell ref="G96:I97"/>
    <mergeCell ref="G98:I98"/>
    <mergeCell ref="G99:I100"/>
    <mergeCell ref="G101:I101"/>
    <mergeCell ref="G102:I103"/>
    <mergeCell ref="G104:I104"/>
    <mergeCell ref="G105:I106"/>
    <mergeCell ref="G107:I107"/>
    <mergeCell ref="G108:I109"/>
    <mergeCell ref="G21:I22"/>
    <mergeCell ref="G23:I23"/>
    <mergeCell ref="G24:I25"/>
    <mergeCell ref="G26:I26"/>
    <mergeCell ref="G27:I28"/>
    <mergeCell ref="G29:I29"/>
    <mergeCell ref="G30:I31"/>
    <mergeCell ref="G32:I32"/>
    <mergeCell ref="G33:I34"/>
    <mergeCell ref="G35:I35"/>
    <mergeCell ref="G36:I37"/>
    <mergeCell ref="G38:I38"/>
    <mergeCell ref="G39:I40"/>
    <mergeCell ref="G41:I41"/>
    <mergeCell ref="G42:I43"/>
    <mergeCell ref="G44:I44"/>
    <mergeCell ref="G45:I46"/>
  </mergeCells>
  <phoneticPr fontId="2"/>
  <dataValidations count="2">
    <dataValidation imeMode="halfKatakana" allowBlank="1" showInputMessage="1" showErrorMessage="1" sqref="G15:I20" xr:uid="{00000000-0002-0000-0400-000000000000}"/>
    <dataValidation imeMode="halfAlpha" allowBlank="1" showInputMessage="1" showErrorMessage="1" sqref="C357 C495 C84 C603 C90 C501 C33 C606 C21 C24 J21 C42 C336 C342 C333 C489 C48 C54 J618 C81 C609 C87 C612 C300 C306 C297 C66 C72 C63 C315 C519 C321 C30 C36 C27 C45 C426 C51 C309 C39 C507 C510 C69 C339 C57 C60 C99 C549 C105 C327 C93 C96 C330 C369 C432 C375 C102 C108 C555 C363 C120 C126 C117 C135 C366 C141 C423 C129 C543 C546 C159 C615 C147 C150 C189 C372 C195 C378 C183 C186 C618 C561 C390 C396 C192 C198 C165 C168 C387 C405 C264 C564 C270 C411 C213 C552 C201 C204 C399 C222 C558 C525 C429 C528 C228 C234 C261 C417 C267 C420 C459 C345 C465 C246 C252 C243 C348 C453 C456 C210 C216 C207 C225 C567 C231 C570 C219 C573 C444 C249 C462 C237 C240 C279 C468 C285 C435 C273 C276 C438 C576 C450 C534 C282 C288 C255 C258 C579 C75 Q21:Q620 S21:S620 C78 C540 C393 C483 C174 C582 C180 C471 C123 C474 C111 C114 C381 C132 C492 C384 C585 C402 C138 C144 C171 C588 C177 C498 C504 C531 C591 C156 C162 C153 C537 C594 C597 C408 C414 C354 C516 C360 C522 C303 C513 C291 C294 C441 C312 C600 C447 C480 C486 C318 C324 C351 C477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501 J504 J507 J510 J513 J516 J519 J522 J525 J528 J531 J534 J537 J540 J543 J546 J549 J552 J555 J558 J561 J564 J567 J570 J573 J576 J579 J582 J585 J588 J591 J594 J597 J600 J603 J606 J609 J612 J615 U21:U620" xr:uid="{00000000-0002-0000-0400-000001000000}"/>
  </dataValidations>
  <pageMargins left="0.7" right="0.7" top="0.75" bottom="0.75" header="0.3" footer="0.3"/>
  <pageSetup paperSize="9" scale="55" orientation="portrait" r:id="rId1"/>
  <rowBreaks count="13" manualBreakCount="13">
    <brk id="53" max="24" man="1"/>
    <brk id="71" max="24" man="1"/>
    <brk id="122" max="24" man="1"/>
    <brk id="143" max="24" man="1"/>
    <brk id="194" max="24" man="1"/>
    <brk id="245" max="24" man="1"/>
    <brk id="296" max="24" man="1"/>
    <brk id="347" max="24" man="1"/>
    <brk id="398" max="24" man="1"/>
    <brk id="449" max="24" man="1"/>
    <brk id="500" max="24" man="1"/>
    <brk id="551" max="24" man="1"/>
    <brk id="602" max="2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登録データ!$Z$3:$Z$4</xm:f>
          </x14:formula1>
          <xm:sqref>V21:W620</xm:sqref>
        </x14:dataValidation>
        <x14:dataValidation type="list" allowBlank="1" showInputMessage="1" showErrorMessage="1" xr:uid="{3A3B8C20-68FB-47DA-B526-E14DE2C2A4C9}">
          <x14:formula1>
            <xm:f>登録データ!$U$3:$U$20</xm:f>
          </x14:formula1>
          <xm:sqref>P22:P620</xm:sqref>
        </x14:dataValidation>
        <x14:dataValidation type="list" allowBlank="1" showInputMessage="1" showErrorMessage="1" xr:uid="{58646022-5BFD-432A-98DA-EE8089425DE5}">
          <x14:formula1>
            <xm:f>登録データ!$AM$2:$AM$49</xm:f>
          </x14:formula1>
          <xm:sqref>L21:N620</xm:sqref>
        </x14:dataValidation>
        <x14:dataValidation type="list" allowBlank="1" showInputMessage="1" showErrorMessage="1" xr:uid="{119A56AA-1860-4835-A416-043F96009A0A}">
          <x14:formula1>
            <xm:f>登録データ!$U$4:$U$23</xm:f>
          </x14:formula1>
          <xm:sqref>P21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6699"/>
  </sheetPr>
  <dimension ref="A1:CA128"/>
  <sheetViews>
    <sheetView showGridLines="0" view="pageBreakPreview" zoomScale="80" zoomScaleSheetLayoutView="80" workbookViewId="0">
      <selection activeCell="B12" sqref="B12:C12"/>
    </sheetView>
  </sheetViews>
  <sheetFormatPr defaultColWidth="9" defaultRowHeight="18.75"/>
  <cols>
    <col min="1" max="2" width="9" style="62"/>
    <col min="3" max="3" width="19.25" style="62" customWidth="1"/>
    <col min="4" max="7" width="13.875" style="62" customWidth="1"/>
    <col min="8" max="8" width="5.5" style="62" hidden="1" customWidth="1"/>
    <col min="9" max="9" width="11.375" style="62" customWidth="1"/>
    <col min="10" max="11" width="9" style="62"/>
    <col min="12" max="12" width="11.375" style="62" customWidth="1"/>
    <col min="13" max="13" width="14" style="62" hidden="1" customWidth="1"/>
    <col min="14" max="28" width="11.875" style="62" customWidth="1"/>
    <col min="29" max="16384" width="9" style="62"/>
  </cols>
  <sheetData>
    <row r="1" spans="1:79" ht="13.5" customHeight="1">
      <c r="A1" s="336" t="s">
        <v>648</v>
      </c>
      <c r="B1" s="336"/>
      <c r="C1" s="336"/>
      <c r="D1" s="336"/>
      <c r="E1" s="336"/>
      <c r="F1" s="336"/>
      <c r="G1" s="336"/>
      <c r="H1" s="336"/>
      <c r="I1" s="336"/>
      <c r="J1" s="336"/>
    </row>
    <row r="2" spans="1:79" ht="13.5" customHeight="1">
      <c r="A2" s="336"/>
      <c r="B2" s="336"/>
      <c r="C2" s="336"/>
      <c r="D2" s="336"/>
      <c r="E2" s="336"/>
      <c r="F2" s="336"/>
      <c r="G2" s="336"/>
      <c r="H2" s="336"/>
      <c r="I2" s="336"/>
      <c r="J2" s="336"/>
    </row>
    <row r="3" spans="1:79" ht="13.5" customHeight="1">
      <c r="A3" s="336"/>
      <c r="B3" s="336"/>
      <c r="C3" s="336"/>
      <c r="D3" s="336"/>
      <c r="E3" s="336"/>
      <c r="F3" s="336"/>
      <c r="G3" s="336"/>
      <c r="H3" s="336"/>
      <c r="I3" s="336"/>
      <c r="J3" s="336"/>
    </row>
    <row r="5" spans="1:79" ht="12" customHeight="1" thickBot="1"/>
    <row r="6" spans="1:79">
      <c r="B6" s="337" t="s">
        <v>649</v>
      </c>
      <c r="C6" s="338"/>
      <c r="D6" s="338"/>
      <c r="E6" s="338"/>
      <c r="F6" s="338"/>
      <c r="G6" s="338"/>
      <c r="H6" s="338"/>
      <c r="I6" s="339"/>
    </row>
    <row r="7" spans="1:79" ht="13.5" customHeight="1" thickBot="1">
      <c r="B7" s="340"/>
      <c r="C7" s="341"/>
      <c r="D7" s="341"/>
      <c r="E7" s="341"/>
      <c r="F7" s="341"/>
      <c r="G7" s="341"/>
      <c r="H7" s="341"/>
      <c r="I7" s="342"/>
    </row>
    <row r="8" spans="1:79" ht="21" customHeight="1">
      <c r="B8" s="248" t="s">
        <v>408</v>
      </c>
      <c r="C8" s="249"/>
      <c r="D8" s="250" t="str">
        <f>IF(D9="","",基本登録情報!C6&amp;"ｴｰ")</f>
        <v/>
      </c>
      <c r="E8" s="250"/>
      <c r="F8" s="250"/>
      <c r="G8" s="250"/>
      <c r="H8" s="250"/>
      <c r="I8" s="251"/>
    </row>
    <row r="9" spans="1:79" ht="32.25" customHeight="1" thickBot="1">
      <c r="B9" s="236" t="s">
        <v>409</v>
      </c>
      <c r="C9" s="237"/>
      <c r="D9" s="252" t="str">
        <f>IF(基本登録情報!C7="","",基本登録情報!C7&amp;"A")</f>
        <v/>
      </c>
      <c r="E9" s="252"/>
      <c r="F9" s="252"/>
      <c r="G9" s="252"/>
      <c r="H9" s="252"/>
      <c r="I9" s="253"/>
    </row>
    <row r="10" spans="1:79" ht="33" customHeight="1">
      <c r="B10" s="228" t="s">
        <v>170</v>
      </c>
      <c r="C10" s="229"/>
      <c r="D10" s="230"/>
      <c r="E10" s="230"/>
      <c r="F10" s="230"/>
      <c r="G10" s="230"/>
      <c r="H10" s="230"/>
      <c r="I10" s="231"/>
    </row>
    <row r="11" spans="1:79" ht="33" customHeight="1">
      <c r="B11" s="232" t="s">
        <v>410</v>
      </c>
      <c r="C11" s="233"/>
      <c r="D11" s="234"/>
      <c r="E11" s="234"/>
      <c r="F11" s="234"/>
      <c r="G11" s="234"/>
      <c r="H11" s="234"/>
      <c r="I11" s="235"/>
    </row>
    <row r="12" spans="1:79" ht="33" customHeight="1" thickBot="1">
      <c r="B12" s="236" t="s">
        <v>411</v>
      </c>
      <c r="C12" s="237"/>
      <c r="D12" s="239"/>
      <c r="E12" s="239"/>
      <c r="F12" s="239"/>
      <c r="G12" s="239"/>
      <c r="H12" s="239"/>
      <c r="I12" s="240"/>
    </row>
    <row r="13" spans="1:79" ht="21.75" customHeight="1">
      <c r="B13" s="254" t="s">
        <v>412</v>
      </c>
      <c r="C13" s="255"/>
      <c r="D13" s="255"/>
      <c r="E13" s="255"/>
      <c r="F13" s="255"/>
      <c r="G13" s="255"/>
      <c r="H13" s="255"/>
      <c r="I13" s="256"/>
    </row>
    <row r="14" spans="1:79" ht="19.5" thickBot="1">
      <c r="B14" s="63" t="s">
        <v>141</v>
      </c>
      <c r="C14" s="64" t="s">
        <v>142</v>
      </c>
      <c r="D14" s="257" t="s">
        <v>413</v>
      </c>
      <c r="E14" s="257"/>
      <c r="F14" s="257" t="s">
        <v>408</v>
      </c>
      <c r="G14" s="257"/>
      <c r="H14" s="64" t="s">
        <v>13</v>
      </c>
      <c r="I14" s="65" t="s">
        <v>414</v>
      </c>
      <c r="M14" s="115" t="s">
        <v>210</v>
      </c>
    </row>
    <row r="15" spans="1:79" ht="38.25" customHeight="1" thickTop="1">
      <c r="B15" s="66">
        <v>1</v>
      </c>
      <c r="C15" s="67"/>
      <c r="D15" s="233" t="str">
        <f>IF(C15="","",VLOOKUP(C15,女子様式!$C$21:$G$331,2,))</f>
        <v/>
      </c>
      <c r="E15" s="233"/>
      <c r="F15" s="233" t="str">
        <f>IF(C15="","",VLOOKUP(C15,女子様式!$C$21:$G$331,5,))</f>
        <v/>
      </c>
      <c r="G15" s="233"/>
      <c r="H15" s="108" t="str">
        <f>IF(C15="","",VLOOKUP(C15,女子様式!$C$21:$N$331,10,))</f>
        <v/>
      </c>
      <c r="I15" s="109" t="str">
        <f>IF(C15="","",VLOOKUP(C15,女子様式!$C$21:$N$331,10,))</f>
        <v/>
      </c>
      <c r="M15" s="115" t="str">
        <f>IF(C15="","",VLOOKUP(C15,女子mat!$B$2:$C$101,2,))</f>
        <v/>
      </c>
    </row>
    <row r="16" spans="1:79" ht="38.25" customHeight="1">
      <c r="B16" s="68">
        <v>2</v>
      </c>
      <c r="C16" s="67"/>
      <c r="D16" s="233" t="str">
        <f>IF(C16="","",VLOOKUP(C16,女子様式!$C$21:$G$331,2,))</f>
        <v/>
      </c>
      <c r="E16" s="233"/>
      <c r="F16" s="233" t="str">
        <f>IF(C16="","",VLOOKUP(C16,女子様式!$C$21:$G$331,5,))</f>
        <v/>
      </c>
      <c r="G16" s="233"/>
      <c r="H16" s="108" t="str">
        <f>IF(C16="","",VLOOKUP(C16,男子様式!$C$21:$N$331,10,))</f>
        <v/>
      </c>
      <c r="I16" s="109" t="str">
        <f>IF(C16="","",VLOOKUP(C16,女子様式!$C$21:$N$331,10,))</f>
        <v/>
      </c>
      <c r="M16" s="115" t="str">
        <f>IF(C16="","",VLOOKUP(C16,女子mat!$B$2:$C$101,2,))</f>
        <v/>
      </c>
    </row>
    <row r="17" spans="2:13" ht="38.25" customHeight="1">
      <c r="B17" s="68">
        <v>3</v>
      </c>
      <c r="C17" s="67"/>
      <c r="D17" s="233" t="str">
        <f>IF(C17="","",VLOOKUP(C17,女子様式!$C$21:$G$331,2,))</f>
        <v/>
      </c>
      <c r="E17" s="233"/>
      <c r="F17" s="233" t="str">
        <f>IF(C17="","",VLOOKUP(C17,女子様式!$C$21:$G$331,5,))</f>
        <v/>
      </c>
      <c r="G17" s="233"/>
      <c r="H17" s="108" t="str">
        <f>IF(C17="","",VLOOKUP(C17,男子様式!$C$21:$N$331,10,))</f>
        <v/>
      </c>
      <c r="I17" s="109" t="str">
        <f>IF(C17="","",VLOOKUP(C17,女子様式!$C$21:$N$331,10,))</f>
        <v/>
      </c>
      <c r="M17" s="115" t="str">
        <f>IF(C17="","",VLOOKUP(C17,女子mat!$B$2:$C$101,2,))</f>
        <v/>
      </c>
    </row>
    <row r="18" spans="2:13" ht="38.25" customHeight="1">
      <c r="B18" s="68">
        <v>4</v>
      </c>
      <c r="C18" s="67"/>
      <c r="D18" s="233" t="str">
        <f>IF(C18="","",VLOOKUP(C18,女子様式!$C$21:$G$331,2,))</f>
        <v/>
      </c>
      <c r="E18" s="233"/>
      <c r="F18" s="233" t="str">
        <f>IF(C18="","",VLOOKUP(C18,女子様式!$C$21:$G$331,5,))</f>
        <v/>
      </c>
      <c r="G18" s="233"/>
      <c r="H18" s="108" t="str">
        <f>IF(C18="","",VLOOKUP(C18,男子様式!$C$21:$N$331,10,))</f>
        <v/>
      </c>
      <c r="I18" s="109" t="str">
        <f>IF(C18="","",VLOOKUP(C18,女子様式!$C$21:$N$331,10,))</f>
        <v/>
      </c>
      <c r="M18" s="115" t="str">
        <f>IF(C18="","",VLOOKUP(C18,女子mat!$B$2:$C$101,2,))</f>
        <v/>
      </c>
    </row>
    <row r="19" spans="2:13" ht="38.25" customHeight="1">
      <c r="B19" s="68">
        <v>5</v>
      </c>
      <c r="C19" s="67"/>
      <c r="D19" s="233" t="str">
        <f>IF(C19="","",VLOOKUP(C19,女子様式!$C$21:$G$331,2,))</f>
        <v/>
      </c>
      <c r="E19" s="233"/>
      <c r="F19" s="233" t="str">
        <f>IF(C19="","",VLOOKUP(C19,女子様式!$C$21:$G$331,5,))</f>
        <v/>
      </c>
      <c r="G19" s="233"/>
      <c r="H19" s="108" t="str">
        <f>IF(C19="","",VLOOKUP(C19,男子様式!$C$21:$N$331,10,))</f>
        <v/>
      </c>
      <c r="I19" s="109" t="str">
        <f>IF(C19="","",VLOOKUP(C19,女子様式!$C$21:$N$331,10,))</f>
        <v/>
      </c>
      <c r="M19" s="115" t="str">
        <f>IF(C19="","",VLOOKUP(C19,女子mat!$B$2:$C$101,2,))</f>
        <v/>
      </c>
    </row>
    <row r="20" spans="2:13" ht="38.25" customHeight="1">
      <c r="B20" s="68">
        <v>6</v>
      </c>
      <c r="C20" s="67"/>
      <c r="D20" s="233" t="str">
        <f>IF(C20="","",VLOOKUP(C20,女子様式!$C$21:$G$331,2,))</f>
        <v/>
      </c>
      <c r="E20" s="233"/>
      <c r="F20" s="233" t="str">
        <f>IF(C20="","",VLOOKUP(C20,女子様式!$C$21:$G$331,5,))</f>
        <v/>
      </c>
      <c r="G20" s="233"/>
      <c r="H20" s="108" t="str">
        <f>IF(C20="","",VLOOKUP(C20,男子様式!$C$21:$N$331,10,))</f>
        <v/>
      </c>
      <c r="I20" s="109" t="str">
        <f>IF(C20="","",VLOOKUP(C20,女子様式!$C$21:$N$331,10,))</f>
        <v/>
      </c>
      <c r="M20" s="115" t="str">
        <f>IF(C20="","",VLOOKUP(C20,女子mat!$B$2:$C$101,2,))</f>
        <v/>
      </c>
    </row>
    <row r="21" spans="2:13" ht="36" customHeight="1">
      <c r="B21" s="273" t="s">
        <v>415</v>
      </c>
      <c r="C21" s="274"/>
      <c r="D21" s="274"/>
      <c r="E21" s="274"/>
      <c r="F21" s="274"/>
      <c r="G21" s="274"/>
      <c r="H21" s="274"/>
      <c r="I21" s="275"/>
      <c r="M21" s="115"/>
    </row>
    <row r="22" spans="2:13">
      <c r="B22" s="273"/>
      <c r="C22" s="274"/>
      <c r="D22" s="274"/>
      <c r="E22" s="274"/>
      <c r="F22" s="274"/>
      <c r="G22" s="274"/>
      <c r="H22" s="274"/>
      <c r="I22" s="275"/>
      <c r="M22" s="115"/>
    </row>
    <row r="23" spans="2:13" ht="19.5" thickBot="1">
      <c r="B23" s="276"/>
      <c r="C23" s="277"/>
      <c r="D23" s="277"/>
      <c r="E23" s="277"/>
      <c r="F23" s="277"/>
      <c r="G23" s="277"/>
      <c r="H23" s="277"/>
      <c r="I23" s="278"/>
      <c r="M23" s="115"/>
    </row>
    <row r="24" spans="2:13" ht="19.5" thickBot="1">
      <c r="B24" s="70"/>
      <c r="C24" s="71"/>
      <c r="D24" s="71"/>
      <c r="E24" s="71"/>
      <c r="F24" s="71"/>
      <c r="G24" s="71"/>
      <c r="H24" s="71"/>
      <c r="I24" s="110"/>
      <c r="M24" s="115"/>
    </row>
    <row r="25" spans="2:13" ht="12" customHeight="1">
      <c r="B25" s="337" t="s">
        <v>650</v>
      </c>
      <c r="C25" s="338"/>
      <c r="D25" s="338"/>
      <c r="E25" s="338"/>
      <c r="F25" s="338"/>
      <c r="G25" s="338"/>
      <c r="H25" s="338"/>
      <c r="I25" s="339"/>
      <c r="M25" s="115"/>
    </row>
    <row r="26" spans="2:13" ht="12" customHeight="1" thickBot="1">
      <c r="B26" s="340"/>
      <c r="C26" s="341"/>
      <c r="D26" s="341"/>
      <c r="E26" s="341"/>
      <c r="F26" s="341"/>
      <c r="G26" s="341"/>
      <c r="H26" s="341"/>
      <c r="I26" s="342"/>
      <c r="M26" s="115"/>
    </row>
    <row r="27" spans="2:13" ht="19.5">
      <c r="B27" s="248" t="s">
        <v>408</v>
      </c>
      <c r="C27" s="249"/>
      <c r="D27" s="250" t="str">
        <f>IF(D9="","",基本登録情報!C6&amp;"ｴｰ")</f>
        <v/>
      </c>
      <c r="E27" s="250"/>
      <c r="F27" s="250"/>
      <c r="G27" s="250"/>
      <c r="H27" s="250"/>
      <c r="I27" s="251"/>
      <c r="M27" s="115"/>
    </row>
    <row r="28" spans="2:13" ht="37.5" customHeight="1" thickBot="1">
      <c r="B28" s="236" t="s">
        <v>409</v>
      </c>
      <c r="C28" s="237"/>
      <c r="D28" s="252" t="str">
        <f>IF(基本登録情報!C7="","",基本登録情報!C7&amp;"A")</f>
        <v/>
      </c>
      <c r="E28" s="252"/>
      <c r="F28" s="252"/>
      <c r="G28" s="252"/>
      <c r="H28" s="252"/>
      <c r="I28" s="253"/>
      <c r="M28" s="115"/>
    </row>
    <row r="29" spans="2:13" ht="41.25" customHeight="1">
      <c r="B29" s="228" t="s">
        <v>170</v>
      </c>
      <c r="C29" s="229"/>
      <c r="D29" s="230"/>
      <c r="E29" s="230"/>
      <c r="F29" s="230"/>
      <c r="G29" s="230"/>
      <c r="H29" s="230"/>
      <c r="I29" s="231"/>
      <c r="M29" s="115"/>
    </row>
    <row r="30" spans="2:13" ht="33.75" customHeight="1">
      <c r="B30" s="232" t="s">
        <v>410</v>
      </c>
      <c r="C30" s="233"/>
      <c r="D30" s="234"/>
      <c r="E30" s="234"/>
      <c r="F30" s="234"/>
      <c r="G30" s="234"/>
      <c r="H30" s="234"/>
      <c r="I30" s="235"/>
      <c r="M30" s="115"/>
    </row>
    <row r="31" spans="2:13" ht="33.75" customHeight="1" thickBot="1">
      <c r="B31" s="236" t="s">
        <v>411</v>
      </c>
      <c r="C31" s="237"/>
      <c r="D31" s="239"/>
      <c r="E31" s="239"/>
      <c r="F31" s="239"/>
      <c r="G31" s="239"/>
      <c r="H31" s="239"/>
      <c r="I31" s="240"/>
      <c r="M31" s="115"/>
    </row>
    <row r="32" spans="2:13" ht="33.75" customHeight="1">
      <c r="B32" s="254" t="s">
        <v>412</v>
      </c>
      <c r="C32" s="255"/>
      <c r="D32" s="255"/>
      <c r="E32" s="255"/>
      <c r="F32" s="255"/>
      <c r="G32" s="255"/>
      <c r="H32" s="255"/>
      <c r="I32" s="256"/>
      <c r="M32" s="115"/>
    </row>
    <row r="33" spans="1:13" ht="33.75" customHeight="1" thickBot="1">
      <c r="B33" s="63" t="s">
        <v>141</v>
      </c>
      <c r="C33" s="64" t="s">
        <v>142</v>
      </c>
      <c r="D33" s="257" t="s">
        <v>413</v>
      </c>
      <c r="E33" s="257"/>
      <c r="F33" s="257" t="s">
        <v>408</v>
      </c>
      <c r="G33" s="257"/>
      <c r="H33" s="64" t="s">
        <v>13</v>
      </c>
      <c r="I33" s="65" t="s">
        <v>414</v>
      </c>
      <c r="M33" s="115" t="s">
        <v>210</v>
      </c>
    </row>
    <row r="34" spans="1:13" ht="42.75" customHeight="1" thickTop="1">
      <c r="B34" s="66">
        <v>1</v>
      </c>
      <c r="C34" s="67"/>
      <c r="D34" s="233" t="str">
        <f>IF(C34="","",VLOOKUP(C34,女子様式!$C$21:$G$331,2,))</f>
        <v/>
      </c>
      <c r="E34" s="233"/>
      <c r="F34" s="233" t="str">
        <f>IF(C34="","",VLOOKUP(C34,女子様式!$C$21:$G$331,5,))</f>
        <v/>
      </c>
      <c r="G34" s="233"/>
      <c r="H34" s="108" t="str">
        <f>IF(C34="","",VLOOKUP(C34,女子様式!$C$21:$N$331,10,))</f>
        <v/>
      </c>
      <c r="I34" s="109" t="str">
        <f>IF(C34="","",VLOOKUP(C34,女子様式!$C$21:$N$331,10,))</f>
        <v/>
      </c>
      <c r="M34" s="115" t="str">
        <f>IF(C34="","",VLOOKUP(C34,女子mat!$B$2:$C$101,2,))</f>
        <v/>
      </c>
    </row>
    <row r="35" spans="1:13" ht="42.75" customHeight="1">
      <c r="B35" s="68">
        <v>2</v>
      </c>
      <c r="C35" s="67"/>
      <c r="D35" s="233" t="str">
        <f>IF(C35="","",VLOOKUP(C35,女子様式!$C$21:$G$331,2,))</f>
        <v/>
      </c>
      <c r="E35" s="233"/>
      <c r="F35" s="233" t="str">
        <f>IF(C35="","",VLOOKUP(C35,女子様式!$C$21:$G$331,5,))</f>
        <v/>
      </c>
      <c r="G35" s="233"/>
      <c r="H35" s="108" t="str">
        <f>IF(C35="","",VLOOKUP(C35,男子様式!$C$21:$N$331,10,))</f>
        <v/>
      </c>
      <c r="I35" s="109" t="str">
        <f>IF(C35="","",VLOOKUP(C35,女子様式!$C$21:$N$331,10,))</f>
        <v/>
      </c>
      <c r="M35" s="115" t="str">
        <f>IF(C35="","",VLOOKUP(C35,女子mat!$B$2:$C$101,2,))</f>
        <v/>
      </c>
    </row>
    <row r="36" spans="1:13" ht="37.5" customHeight="1">
      <c r="B36" s="68">
        <v>3</v>
      </c>
      <c r="C36" s="67"/>
      <c r="D36" s="233" t="str">
        <f>IF(C36="","",VLOOKUP(C36,女子様式!$C$21:$G$331,2,))</f>
        <v/>
      </c>
      <c r="E36" s="233"/>
      <c r="F36" s="233" t="str">
        <f>IF(C36="","",VLOOKUP(C36,女子様式!$C$21:$G$331,5,))</f>
        <v/>
      </c>
      <c r="G36" s="233"/>
      <c r="H36" s="108" t="str">
        <f>IF(C36="","",VLOOKUP(C36,男子様式!$C$21:$N$331,10,))</f>
        <v/>
      </c>
      <c r="I36" s="109" t="str">
        <f>IF(C36="","",VLOOKUP(C36,女子様式!$C$21:$N$331,10,))</f>
        <v/>
      </c>
      <c r="M36" s="115" t="str">
        <f>IF(C36="","",VLOOKUP(C36,女子mat!$B$2:$C$101,2,))</f>
        <v/>
      </c>
    </row>
    <row r="37" spans="1:13" ht="37.5" customHeight="1">
      <c r="B37" s="68">
        <v>4</v>
      </c>
      <c r="C37" s="67"/>
      <c r="D37" s="233" t="str">
        <f>IF(C37="","",VLOOKUP(C37,女子様式!$C$21:$G$331,2,))</f>
        <v/>
      </c>
      <c r="E37" s="233"/>
      <c r="F37" s="233" t="str">
        <f>IF(C37="","",VLOOKUP(C37,女子様式!$C$21:$G$331,5,))</f>
        <v/>
      </c>
      <c r="G37" s="233"/>
      <c r="H37" s="108" t="str">
        <f>IF(C37="","",VLOOKUP(C37,男子様式!$C$21:$N$331,10,))</f>
        <v/>
      </c>
      <c r="I37" s="109" t="str">
        <f>IF(C37="","",VLOOKUP(C37,女子様式!$C$21:$N$331,10,))</f>
        <v/>
      </c>
      <c r="M37" s="115" t="str">
        <f>IF(C37="","",VLOOKUP(C37,女子mat!$B$2:$C$101,2,))</f>
        <v/>
      </c>
    </row>
    <row r="38" spans="1:13" ht="37.5" customHeight="1">
      <c r="B38" s="68">
        <v>5</v>
      </c>
      <c r="C38" s="67"/>
      <c r="D38" s="233" t="str">
        <f>IF(C38="","",VLOOKUP(C38,女子様式!$C$21:$G$331,2,))</f>
        <v/>
      </c>
      <c r="E38" s="233"/>
      <c r="F38" s="233" t="str">
        <f>IF(C38="","",VLOOKUP(C38,女子様式!$C$21:$G$331,5,))</f>
        <v/>
      </c>
      <c r="G38" s="233"/>
      <c r="H38" s="108" t="str">
        <f>IF(C38="","",VLOOKUP(C38,男子様式!$C$21:$N$331,10,))</f>
        <v/>
      </c>
      <c r="I38" s="109" t="str">
        <f>IF(C38="","",VLOOKUP(C38,女子様式!$C$21:$N$331,10,))</f>
        <v/>
      </c>
      <c r="M38" s="115" t="str">
        <f>IF(C38="","",VLOOKUP(C38,女子mat!$B$2:$C$101,2,))</f>
        <v/>
      </c>
    </row>
    <row r="39" spans="1:13" ht="37.5" customHeight="1">
      <c r="B39" s="68">
        <v>6</v>
      </c>
      <c r="C39" s="67"/>
      <c r="D39" s="233" t="str">
        <f>IF(C39="","",VLOOKUP(C39,女子様式!$C$21:$G$331,2,))</f>
        <v/>
      </c>
      <c r="E39" s="233"/>
      <c r="F39" s="233" t="str">
        <f>IF(C39="","",VLOOKUP(C39,女子様式!$C$21:$G$331,5,))</f>
        <v/>
      </c>
      <c r="G39" s="233"/>
      <c r="H39" s="106"/>
      <c r="I39" s="109" t="str">
        <f>IF(C39="","",VLOOKUP(C39,女子様式!$C$21:$N$331,10,))</f>
        <v/>
      </c>
      <c r="M39" s="115" t="str">
        <f>IF(C39="","",VLOOKUP(C39,女子mat!$B$2:$C$101,2,))</f>
        <v/>
      </c>
    </row>
    <row r="40" spans="1:13" ht="37.5" customHeight="1">
      <c r="B40" s="296" t="s">
        <v>415</v>
      </c>
      <c r="C40" s="297"/>
      <c r="D40" s="297"/>
      <c r="E40" s="297"/>
      <c r="F40" s="297"/>
      <c r="G40" s="297"/>
      <c r="H40" s="297"/>
      <c r="I40" s="298"/>
      <c r="M40" s="115"/>
    </row>
    <row r="41" spans="1:13" ht="37.5" customHeight="1">
      <c r="B41" s="299"/>
      <c r="C41" s="300"/>
      <c r="D41" s="300"/>
      <c r="E41" s="300"/>
      <c r="F41" s="300"/>
      <c r="G41" s="300"/>
      <c r="H41" s="300"/>
      <c r="I41" s="301"/>
      <c r="M41" s="115"/>
    </row>
    <row r="42" spans="1:13" ht="36" customHeight="1" thickBot="1">
      <c r="B42" s="302"/>
      <c r="C42" s="303"/>
      <c r="D42" s="303"/>
      <c r="E42" s="303"/>
      <c r="F42" s="303"/>
      <c r="G42" s="303"/>
      <c r="H42" s="303"/>
      <c r="I42" s="304"/>
      <c r="M42" s="115"/>
    </row>
    <row r="43" spans="1:13">
      <c r="M43" s="115"/>
    </row>
    <row r="44" spans="1:13">
      <c r="A44" s="336" t="s">
        <v>648</v>
      </c>
      <c r="B44" s="336"/>
      <c r="C44" s="336"/>
      <c r="D44" s="336"/>
      <c r="E44" s="336"/>
      <c r="F44" s="336"/>
      <c r="G44" s="336"/>
      <c r="H44" s="336"/>
      <c r="I44" s="336"/>
      <c r="J44" s="336"/>
      <c r="M44" s="115"/>
    </row>
    <row r="45" spans="1:13" ht="12" customHeight="1">
      <c r="A45" s="336"/>
      <c r="B45" s="336"/>
      <c r="C45" s="336"/>
      <c r="D45" s="336"/>
      <c r="E45" s="336"/>
      <c r="F45" s="336"/>
      <c r="G45" s="336"/>
      <c r="H45" s="336"/>
      <c r="I45" s="336"/>
      <c r="J45" s="336"/>
      <c r="M45" s="115"/>
    </row>
    <row r="46" spans="1:13" ht="12" customHeight="1">
      <c r="A46" s="336"/>
      <c r="B46" s="336"/>
      <c r="C46" s="336"/>
      <c r="D46" s="336"/>
      <c r="E46" s="336"/>
      <c r="F46" s="336"/>
      <c r="G46" s="336"/>
      <c r="H46" s="336"/>
      <c r="I46" s="336"/>
      <c r="J46" s="336"/>
      <c r="M46" s="115"/>
    </row>
    <row r="47" spans="1:13">
      <c r="M47" s="115"/>
    </row>
    <row r="48" spans="1:13" ht="19.5" thickBot="1">
      <c r="M48" s="115"/>
    </row>
    <row r="49" spans="2:13">
      <c r="B49" s="337" t="s">
        <v>651</v>
      </c>
      <c r="C49" s="338"/>
      <c r="D49" s="338"/>
      <c r="E49" s="338"/>
      <c r="F49" s="338"/>
      <c r="G49" s="338"/>
      <c r="H49" s="338"/>
      <c r="I49" s="339"/>
      <c r="M49" s="115"/>
    </row>
    <row r="50" spans="2:13" ht="33" customHeight="1" thickBot="1">
      <c r="B50" s="340"/>
      <c r="C50" s="341"/>
      <c r="D50" s="341"/>
      <c r="E50" s="341"/>
      <c r="F50" s="341"/>
      <c r="G50" s="341"/>
      <c r="H50" s="341"/>
      <c r="I50" s="342"/>
      <c r="M50" s="115"/>
    </row>
    <row r="51" spans="2:13" ht="34.5" customHeight="1">
      <c r="B51" s="248" t="s">
        <v>408</v>
      </c>
      <c r="C51" s="249"/>
      <c r="D51" s="250" t="str">
        <f>IF(D9="","",基本登録情報!C6&amp;"ﾋﾞｰ")</f>
        <v/>
      </c>
      <c r="E51" s="250"/>
      <c r="F51" s="250"/>
      <c r="G51" s="250"/>
      <c r="H51" s="250"/>
      <c r="I51" s="251"/>
      <c r="M51" s="115"/>
    </row>
    <row r="52" spans="2:13" ht="34.5" customHeight="1" thickBot="1">
      <c r="B52" s="236" t="s">
        <v>409</v>
      </c>
      <c r="C52" s="237"/>
      <c r="D52" s="252" t="str">
        <f>IF(基本登録情報!C7="","",基本登録情報!C7&amp;"B")</f>
        <v/>
      </c>
      <c r="E52" s="252"/>
      <c r="F52" s="252"/>
      <c r="G52" s="252"/>
      <c r="H52" s="252"/>
      <c r="I52" s="253"/>
      <c r="M52" s="115"/>
    </row>
    <row r="53" spans="2:13" ht="34.5" customHeight="1">
      <c r="B53" s="228" t="s">
        <v>170</v>
      </c>
      <c r="C53" s="229"/>
      <c r="D53" s="230"/>
      <c r="E53" s="230"/>
      <c r="F53" s="230"/>
      <c r="G53" s="230"/>
      <c r="H53" s="230"/>
      <c r="I53" s="231"/>
      <c r="M53" s="115"/>
    </row>
    <row r="54" spans="2:13">
      <c r="B54" s="232" t="s">
        <v>410</v>
      </c>
      <c r="C54" s="233"/>
      <c r="D54" s="234"/>
      <c r="E54" s="234"/>
      <c r="F54" s="234"/>
      <c r="G54" s="234"/>
      <c r="H54" s="234"/>
      <c r="I54" s="235"/>
      <c r="M54" s="115"/>
    </row>
    <row r="55" spans="2:13" ht="19.5" thickBot="1">
      <c r="B55" s="236" t="s">
        <v>411</v>
      </c>
      <c r="C55" s="237"/>
      <c r="D55" s="239"/>
      <c r="E55" s="239"/>
      <c r="F55" s="239"/>
      <c r="G55" s="239"/>
      <c r="H55" s="239"/>
      <c r="I55" s="240"/>
      <c r="M55" s="115"/>
    </row>
    <row r="56" spans="2:13" ht="37.5" customHeight="1">
      <c r="B56" s="254" t="s">
        <v>412</v>
      </c>
      <c r="C56" s="255"/>
      <c r="D56" s="255"/>
      <c r="E56" s="255"/>
      <c r="F56" s="255"/>
      <c r="G56" s="255"/>
      <c r="H56" s="255"/>
      <c r="I56" s="256"/>
      <c r="M56" s="115"/>
    </row>
    <row r="57" spans="2:13" ht="37.5" customHeight="1" thickBot="1">
      <c r="B57" s="63" t="s">
        <v>141</v>
      </c>
      <c r="C57" s="64" t="s">
        <v>142</v>
      </c>
      <c r="D57" s="257" t="s">
        <v>413</v>
      </c>
      <c r="E57" s="257"/>
      <c r="F57" s="257" t="s">
        <v>408</v>
      </c>
      <c r="G57" s="257"/>
      <c r="H57" s="64" t="s">
        <v>13</v>
      </c>
      <c r="I57" s="65" t="s">
        <v>414</v>
      </c>
      <c r="M57" s="115" t="s">
        <v>210</v>
      </c>
    </row>
    <row r="58" spans="2:13" ht="37.5" customHeight="1" thickTop="1">
      <c r="B58" s="66">
        <v>1</v>
      </c>
      <c r="C58" s="67"/>
      <c r="D58" s="233" t="str">
        <f>IF(C58="","",VLOOKUP(C58,女子様式!$C$21:$G$331,2,))</f>
        <v/>
      </c>
      <c r="E58" s="233"/>
      <c r="F58" s="233" t="str">
        <f>IF(C58="","",VLOOKUP(C58,女子様式!$C$21:$G$331,5,))</f>
        <v/>
      </c>
      <c r="G58" s="233"/>
      <c r="H58" s="108" t="str">
        <f>IF(C58="","",VLOOKUP(C58,女子様式!$C$21:$N$331,10,))</f>
        <v/>
      </c>
      <c r="I58" s="109" t="str">
        <f>IF(C58="","",VLOOKUP(C58,女子様式!$C$21:$N$331,10,))</f>
        <v/>
      </c>
      <c r="M58" s="115" t="str">
        <f>IF(C58="","",VLOOKUP(C58,女子mat!$B$2:$C$101,2,))</f>
        <v/>
      </c>
    </row>
    <row r="59" spans="2:13" ht="37.5" customHeight="1">
      <c r="B59" s="68">
        <v>2</v>
      </c>
      <c r="C59" s="67"/>
      <c r="D59" s="233" t="str">
        <f>IF(C59="","",VLOOKUP(C59,女子様式!$C$21:$G$331,2,))</f>
        <v/>
      </c>
      <c r="E59" s="233"/>
      <c r="F59" s="233" t="str">
        <f>IF(C59="","",VLOOKUP(C59,女子様式!$C$21:$G$331,5,))</f>
        <v/>
      </c>
      <c r="G59" s="233"/>
      <c r="H59" s="108" t="str">
        <f>IF(C59="","",VLOOKUP(C59,男子様式!$C$21:$N$331,10,))</f>
        <v/>
      </c>
      <c r="I59" s="109" t="str">
        <f>IF(C59="","",VLOOKUP(C59,女子様式!$C$21:$N$331,10,))</f>
        <v/>
      </c>
      <c r="M59" s="115" t="str">
        <f>IF(C59="","",VLOOKUP(C59,女子mat!$B$2:$C$101,2,))</f>
        <v/>
      </c>
    </row>
    <row r="60" spans="2:13" ht="37.5" customHeight="1">
      <c r="B60" s="68">
        <v>3</v>
      </c>
      <c r="C60" s="67"/>
      <c r="D60" s="233" t="str">
        <f>IF(C60="","",VLOOKUP(C60,女子様式!$C$21:$G$331,2,))</f>
        <v/>
      </c>
      <c r="E60" s="233"/>
      <c r="F60" s="233" t="str">
        <f>IF(C60="","",VLOOKUP(C60,女子様式!$C$21:$G$331,5,))</f>
        <v/>
      </c>
      <c r="G60" s="233"/>
      <c r="H60" s="108" t="str">
        <f>IF(C60="","",VLOOKUP(C60,男子様式!$C$21:$N$331,10,))</f>
        <v/>
      </c>
      <c r="I60" s="109" t="str">
        <f>IF(C60="","",VLOOKUP(C60,女子様式!$C$21:$N$331,10,))</f>
        <v/>
      </c>
      <c r="M60" s="115" t="str">
        <f>IF(C60="","",VLOOKUP(C60,女子mat!$B$2:$C$101,2,))</f>
        <v/>
      </c>
    </row>
    <row r="61" spans="2:13" ht="37.5" customHeight="1">
      <c r="B61" s="68">
        <v>4</v>
      </c>
      <c r="C61" s="67"/>
      <c r="D61" s="233" t="str">
        <f>IF(C61="","",VLOOKUP(C61,女子様式!$C$21:$G$331,2,))</f>
        <v/>
      </c>
      <c r="E61" s="233"/>
      <c r="F61" s="233" t="str">
        <f>IF(C61="","",VLOOKUP(C61,女子様式!$C$21:$G$331,5,))</f>
        <v/>
      </c>
      <c r="G61" s="233"/>
      <c r="H61" s="108" t="str">
        <f>IF(C61="","",VLOOKUP(C61,男子様式!$C$21:$N$331,10,))</f>
        <v/>
      </c>
      <c r="I61" s="109" t="str">
        <f>IF(C61="","",VLOOKUP(C61,女子様式!$C$21:$N$331,10,))</f>
        <v/>
      </c>
      <c r="M61" s="115" t="str">
        <f>IF(C61="","",VLOOKUP(C61,女子mat!$B$2:$C$101,2,))</f>
        <v/>
      </c>
    </row>
    <row r="62" spans="2:13" ht="24.75">
      <c r="B62" s="68">
        <v>5</v>
      </c>
      <c r="C62" s="67"/>
      <c r="D62" s="233" t="str">
        <f>IF(C62="","",VLOOKUP(C62,女子様式!$C$21:$G$331,2,))</f>
        <v/>
      </c>
      <c r="E62" s="233"/>
      <c r="F62" s="233" t="str">
        <f>IF(C62="","",VLOOKUP(C62,女子様式!$C$21:$G$331,5,))</f>
        <v/>
      </c>
      <c r="G62" s="233"/>
      <c r="H62" s="108" t="str">
        <f>IF(C62="","",VLOOKUP(C62,男子様式!$C$21:$N$331,10,))</f>
        <v/>
      </c>
      <c r="I62" s="109" t="str">
        <f>IF(C62="","",VLOOKUP(C62,女子様式!$C$21:$N$331,10,))</f>
        <v/>
      </c>
      <c r="M62" s="115" t="str">
        <f>IF(C62="","",VLOOKUP(C62,女子mat!$B$2:$C$101,2,))</f>
        <v/>
      </c>
    </row>
    <row r="63" spans="2:13" ht="24.75">
      <c r="B63" s="68">
        <v>6</v>
      </c>
      <c r="C63" s="67"/>
      <c r="D63" s="233" t="str">
        <f>IF(C63="","",VLOOKUP(C63,女子様式!$C$21:$G$331,2,))</f>
        <v/>
      </c>
      <c r="E63" s="233"/>
      <c r="F63" s="233" t="str">
        <f>IF(C63="","",VLOOKUP(C63,女子様式!$C$21:$G$331,5,))</f>
        <v/>
      </c>
      <c r="G63" s="233"/>
      <c r="H63" s="106"/>
      <c r="I63" s="109" t="str">
        <f>IF(C63="","",VLOOKUP(C63,女子様式!$C$21:$N$331,10,))</f>
        <v/>
      </c>
      <c r="M63" s="115" t="str">
        <f>IF(C63="","",VLOOKUP(C63,女子mat!$B$2:$C$101,2,))</f>
        <v/>
      </c>
    </row>
    <row r="64" spans="2:13">
      <c r="B64" s="273" t="s">
        <v>449</v>
      </c>
      <c r="C64" s="274"/>
      <c r="D64" s="274"/>
      <c r="E64" s="274"/>
      <c r="F64" s="274"/>
      <c r="G64" s="274"/>
      <c r="H64" s="274"/>
      <c r="I64" s="275"/>
      <c r="M64" s="115"/>
    </row>
    <row r="65" spans="2:13" ht="27" customHeight="1">
      <c r="B65" s="273"/>
      <c r="C65" s="274"/>
      <c r="D65" s="274"/>
      <c r="E65" s="274"/>
      <c r="F65" s="274"/>
      <c r="G65" s="274"/>
      <c r="H65" s="274"/>
      <c r="I65" s="275"/>
      <c r="M65" s="115"/>
    </row>
    <row r="66" spans="2:13" ht="27" customHeight="1" thickBot="1">
      <c r="B66" s="276"/>
      <c r="C66" s="277"/>
      <c r="D66" s="277"/>
      <c r="E66" s="277"/>
      <c r="F66" s="277"/>
      <c r="G66" s="277"/>
      <c r="H66" s="277"/>
      <c r="I66" s="278"/>
      <c r="M66" s="115"/>
    </row>
    <row r="67" spans="2:13" ht="19.5" thickBot="1">
      <c r="B67" s="70"/>
      <c r="C67" s="71"/>
      <c r="D67" s="71"/>
      <c r="E67" s="71"/>
      <c r="F67" s="71"/>
      <c r="G67" s="71"/>
      <c r="H67" s="71"/>
      <c r="I67" s="110"/>
      <c r="M67" s="115"/>
    </row>
    <row r="68" spans="2:13">
      <c r="B68" s="337" t="s">
        <v>652</v>
      </c>
      <c r="C68" s="338"/>
      <c r="D68" s="338"/>
      <c r="E68" s="338"/>
      <c r="F68" s="338"/>
      <c r="G68" s="338"/>
      <c r="H68" s="338"/>
      <c r="I68" s="339"/>
      <c r="M68" s="115"/>
    </row>
    <row r="69" spans="2:13" ht="19.5" thickBot="1">
      <c r="B69" s="340"/>
      <c r="C69" s="341"/>
      <c r="D69" s="341"/>
      <c r="E69" s="341"/>
      <c r="F69" s="341"/>
      <c r="G69" s="341"/>
      <c r="H69" s="341"/>
      <c r="I69" s="342"/>
      <c r="M69" s="115"/>
    </row>
    <row r="70" spans="2:13" ht="33.75" customHeight="1">
      <c r="B70" s="248" t="s">
        <v>408</v>
      </c>
      <c r="C70" s="249"/>
      <c r="D70" s="250" t="str">
        <f>IF(D9="","",基本登録情報!C6&amp;"ﾋﾞｰ")</f>
        <v/>
      </c>
      <c r="E70" s="250"/>
      <c r="F70" s="250"/>
      <c r="G70" s="250"/>
      <c r="H70" s="250"/>
      <c r="I70" s="251"/>
      <c r="M70" s="115"/>
    </row>
    <row r="71" spans="2:13" ht="34.5" customHeight="1" thickBot="1">
      <c r="B71" s="236" t="s">
        <v>409</v>
      </c>
      <c r="C71" s="237"/>
      <c r="D71" s="252" t="str">
        <f>IF(基本登録情報!C7="","",基本登録情報!C7&amp;"B")</f>
        <v/>
      </c>
      <c r="E71" s="252"/>
      <c r="F71" s="252"/>
      <c r="G71" s="252"/>
      <c r="H71" s="252"/>
      <c r="I71" s="253"/>
      <c r="M71" s="115"/>
    </row>
    <row r="72" spans="2:13" ht="34.5" customHeight="1">
      <c r="B72" s="228" t="s">
        <v>170</v>
      </c>
      <c r="C72" s="229"/>
      <c r="D72" s="230"/>
      <c r="E72" s="230"/>
      <c r="F72" s="230"/>
      <c r="G72" s="230"/>
      <c r="H72" s="230"/>
      <c r="I72" s="231"/>
      <c r="M72" s="115"/>
    </row>
    <row r="73" spans="2:13" ht="34.5" customHeight="1">
      <c r="B73" s="232" t="s">
        <v>410</v>
      </c>
      <c r="C73" s="233"/>
      <c r="D73" s="234"/>
      <c r="E73" s="234"/>
      <c r="F73" s="234"/>
      <c r="G73" s="234"/>
      <c r="H73" s="234"/>
      <c r="I73" s="235"/>
      <c r="M73" s="115"/>
    </row>
    <row r="74" spans="2:13" ht="19.5" thickBot="1">
      <c r="B74" s="236" t="s">
        <v>411</v>
      </c>
      <c r="C74" s="237"/>
      <c r="D74" s="239"/>
      <c r="E74" s="239"/>
      <c r="F74" s="239"/>
      <c r="G74" s="239"/>
      <c r="H74" s="239"/>
      <c r="I74" s="240"/>
      <c r="M74" s="115"/>
    </row>
    <row r="75" spans="2:13">
      <c r="B75" s="254" t="s">
        <v>412</v>
      </c>
      <c r="C75" s="255"/>
      <c r="D75" s="255"/>
      <c r="E75" s="255"/>
      <c r="F75" s="255"/>
      <c r="G75" s="255"/>
      <c r="H75" s="255"/>
      <c r="I75" s="256"/>
      <c r="M75" s="115"/>
    </row>
    <row r="76" spans="2:13" ht="37.5" customHeight="1" thickBot="1">
      <c r="B76" s="63" t="s">
        <v>141</v>
      </c>
      <c r="C76" s="64" t="s">
        <v>142</v>
      </c>
      <c r="D76" s="257" t="s">
        <v>413</v>
      </c>
      <c r="E76" s="257"/>
      <c r="F76" s="257" t="s">
        <v>408</v>
      </c>
      <c r="G76" s="257"/>
      <c r="H76" s="64" t="s">
        <v>13</v>
      </c>
      <c r="I76" s="65" t="s">
        <v>414</v>
      </c>
      <c r="M76" s="115" t="s">
        <v>210</v>
      </c>
    </row>
    <row r="77" spans="2:13" ht="37.5" customHeight="1" thickTop="1">
      <c r="B77" s="66">
        <v>1</v>
      </c>
      <c r="C77" s="67"/>
      <c r="D77" s="233" t="str">
        <f>IF(C77="","",VLOOKUP(C77,女子様式!$C$21:$G$331,2,))</f>
        <v/>
      </c>
      <c r="E77" s="233"/>
      <c r="F77" s="233" t="str">
        <f>IF(C77="","",VLOOKUP(C77,女子様式!$C$21:$G$331,5,))</f>
        <v/>
      </c>
      <c r="G77" s="233"/>
      <c r="H77" s="108" t="str">
        <f>IF(C77="","",VLOOKUP(C77,女子様式!$C$21:$N$331,10,))</f>
        <v/>
      </c>
      <c r="I77" s="109" t="str">
        <f>IF(C77="","",VLOOKUP(C77,女子様式!$C$21:$N$331,10,))</f>
        <v/>
      </c>
      <c r="M77" s="115" t="str">
        <f>IF(C77="","",VLOOKUP(C77,女子mat!$B$2:$C$101,2,))</f>
        <v/>
      </c>
    </row>
    <row r="78" spans="2:13" ht="37.5" customHeight="1">
      <c r="B78" s="68">
        <v>2</v>
      </c>
      <c r="C78" s="67"/>
      <c r="D78" s="233" t="str">
        <f>IF(C78="","",VLOOKUP(C78,女子様式!$C$21:$G$331,2,))</f>
        <v/>
      </c>
      <c r="E78" s="233"/>
      <c r="F78" s="233" t="str">
        <f>IF(C78="","",VLOOKUP(C78,女子様式!$C$21:$G$331,5,))</f>
        <v/>
      </c>
      <c r="G78" s="233"/>
      <c r="H78" s="108" t="str">
        <f>IF(C78="","",VLOOKUP(C78,男子様式!$C$21:$N$331,10,))</f>
        <v/>
      </c>
      <c r="I78" s="109" t="str">
        <f>IF(C78="","",VLOOKUP(C78,女子様式!$C$21:$N$331,10,))</f>
        <v/>
      </c>
      <c r="M78" s="115" t="str">
        <f>IF(C78="","",VLOOKUP(C78,女子mat!$B$2:$C$101,2,))</f>
        <v/>
      </c>
    </row>
    <row r="79" spans="2:13" ht="37.5" customHeight="1">
      <c r="B79" s="68">
        <v>3</v>
      </c>
      <c r="C79" s="67"/>
      <c r="D79" s="233" t="str">
        <f>IF(C79="","",VLOOKUP(C79,女子様式!$C$21:$G$331,2,))</f>
        <v/>
      </c>
      <c r="E79" s="233"/>
      <c r="F79" s="233" t="str">
        <f>IF(C79="","",VLOOKUP(C79,女子様式!$C$21:$G$331,5,))</f>
        <v/>
      </c>
      <c r="G79" s="233"/>
      <c r="H79" s="108" t="str">
        <f>IF(C79="","",VLOOKUP(C79,男子様式!$C$21:$N$331,10,))</f>
        <v/>
      </c>
      <c r="I79" s="109" t="str">
        <f>IF(C79="","",VLOOKUP(C79,女子様式!$C$21:$N$331,10,))</f>
        <v/>
      </c>
      <c r="M79" s="115" t="str">
        <f>IF(C79="","",VLOOKUP(C79,女子mat!$B$2:$C$101,2,))</f>
        <v/>
      </c>
    </row>
    <row r="80" spans="2:13" ht="37.5" customHeight="1">
      <c r="B80" s="68">
        <v>4</v>
      </c>
      <c r="C80" s="67"/>
      <c r="D80" s="233" t="str">
        <f>IF(C80="","",VLOOKUP(C80,女子様式!$C$21:$G$331,2,))</f>
        <v/>
      </c>
      <c r="E80" s="233"/>
      <c r="F80" s="233" t="str">
        <f>IF(C80="","",VLOOKUP(C80,女子様式!$C$21:$G$331,5,))</f>
        <v/>
      </c>
      <c r="G80" s="233"/>
      <c r="H80" s="108" t="str">
        <f>IF(C80="","",VLOOKUP(C80,男子様式!$C$21:$N$331,10,))</f>
        <v/>
      </c>
      <c r="I80" s="109" t="str">
        <f>IF(C80="","",VLOOKUP(C80,女子様式!$C$21:$N$331,10,))</f>
        <v/>
      </c>
      <c r="M80" s="115" t="str">
        <f>IF(C80="","",VLOOKUP(C80,女子mat!$B$2:$C$101,2,))</f>
        <v/>
      </c>
    </row>
    <row r="81" spans="1:13" ht="37.5" customHeight="1">
      <c r="B81" s="68">
        <v>5</v>
      </c>
      <c r="C81" s="67"/>
      <c r="D81" s="233" t="str">
        <f>IF(C81="","",VLOOKUP(C81,女子様式!$C$21:$G$331,2,))</f>
        <v/>
      </c>
      <c r="E81" s="233"/>
      <c r="F81" s="233" t="str">
        <f>IF(C81="","",VLOOKUP(C81,女子様式!$C$21:$G$331,5,))</f>
        <v/>
      </c>
      <c r="G81" s="233"/>
      <c r="H81" s="108" t="str">
        <f>IF(C81="","",VLOOKUP(C81,男子様式!$C$21:$N$331,10,))</f>
        <v/>
      </c>
      <c r="I81" s="109" t="str">
        <f>IF(C81="","",VLOOKUP(C81,女子様式!$C$21:$N$331,10,))</f>
        <v/>
      </c>
      <c r="M81" s="115" t="str">
        <f>IF(C81="","",VLOOKUP(C81,女子mat!$B$2:$C$101,2,))</f>
        <v/>
      </c>
    </row>
    <row r="82" spans="1:13" ht="24.75">
      <c r="B82" s="68">
        <v>6</v>
      </c>
      <c r="C82" s="67"/>
      <c r="D82" s="233" t="str">
        <f>IF(C82="","",VLOOKUP(C82,女子様式!$C$21:$G$331,2,))</f>
        <v/>
      </c>
      <c r="E82" s="233"/>
      <c r="F82" s="233" t="str">
        <f>IF(C82="","",VLOOKUP(C82,女子様式!$C$21:$G$331,5,))</f>
        <v/>
      </c>
      <c r="G82" s="233"/>
      <c r="H82" s="106"/>
      <c r="I82" s="109" t="str">
        <f>IF(C82="","",VLOOKUP(C82,女子様式!$C$21:$N$331,10,))</f>
        <v/>
      </c>
      <c r="M82" s="115" t="str">
        <f>IF(C82="","",VLOOKUP(C82,女子mat!$B$2:$C$101,2,))</f>
        <v/>
      </c>
    </row>
    <row r="83" spans="1:13">
      <c r="B83" s="296" t="s">
        <v>449</v>
      </c>
      <c r="C83" s="297"/>
      <c r="D83" s="297"/>
      <c r="E83" s="297"/>
      <c r="F83" s="297"/>
      <c r="G83" s="297"/>
      <c r="H83" s="297"/>
      <c r="I83" s="298"/>
      <c r="M83" s="115"/>
    </row>
    <row r="84" spans="1:13">
      <c r="B84" s="299"/>
      <c r="C84" s="300"/>
      <c r="D84" s="300"/>
      <c r="E84" s="300"/>
      <c r="F84" s="300"/>
      <c r="G84" s="300"/>
      <c r="H84" s="300"/>
      <c r="I84" s="301"/>
      <c r="M84" s="115"/>
    </row>
    <row r="85" spans="1:13" ht="19.5" thickBot="1">
      <c r="B85" s="302"/>
      <c r="C85" s="303"/>
      <c r="D85" s="303"/>
      <c r="E85" s="303"/>
      <c r="F85" s="303"/>
      <c r="G85" s="303"/>
      <c r="H85" s="303"/>
      <c r="I85" s="304"/>
      <c r="M85" s="115"/>
    </row>
    <row r="86" spans="1:13">
      <c r="M86" s="115"/>
    </row>
    <row r="87" spans="1:13">
      <c r="A87" s="336" t="s">
        <v>648</v>
      </c>
      <c r="B87" s="336"/>
      <c r="C87" s="336"/>
      <c r="D87" s="336"/>
      <c r="E87" s="336"/>
      <c r="F87" s="336"/>
      <c r="G87" s="336"/>
      <c r="H87" s="336"/>
      <c r="I87" s="336"/>
      <c r="J87" s="336"/>
      <c r="M87" s="115"/>
    </row>
    <row r="88" spans="1:13">
      <c r="A88" s="336"/>
      <c r="B88" s="336"/>
      <c r="C88" s="336"/>
      <c r="D88" s="336"/>
      <c r="E88" s="336"/>
      <c r="F88" s="336"/>
      <c r="G88" s="336"/>
      <c r="H88" s="336"/>
      <c r="I88" s="336"/>
      <c r="J88" s="336"/>
      <c r="M88" s="115"/>
    </row>
    <row r="89" spans="1:13">
      <c r="A89" s="336"/>
      <c r="B89" s="336"/>
      <c r="C89" s="336"/>
      <c r="D89" s="336"/>
      <c r="E89" s="336"/>
      <c r="F89" s="336"/>
      <c r="G89" s="336"/>
      <c r="H89" s="336"/>
      <c r="I89" s="336"/>
      <c r="J89" s="336"/>
      <c r="M89" s="115"/>
    </row>
    <row r="90" spans="1:13" ht="33.75" customHeight="1">
      <c r="M90" s="115"/>
    </row>
    <row r="91" spans="1:13" ht="33.75" customHeight="1" thickBot="1">
      <c r="M91" s="115"/>
    </row>
    <row r="92" spans="1:13" ht="33.75" customHeight="1">
      <c r="B92" s="337" t="s">
        <v>653</v>
      </c>
      <c r="C92" s="338"/>
      <c r="D92" s="338"/>
      <c r="E92" s="338"/>
      <c r="F92" s="338"/>
      <c r="G92" s="338"/>
      <c r="H92" s="338"/>
      <c r="I92" s="339"/>
      <c r="M92" s="115"/>
    </row>
    <row r="93" spans="1:13" ht="33.75" customHeight="1" thickBot="1">
      <c r="B93" s="340"/>
      <c r="C93" s="341"/>
      <c r="D93" s="341"/>
      <c r="E93" s="341"/>
      <c r="F93" s="341"/>
      <c r="G93" s="341"/>
      <c r="H93" s="341"/>
      <c r="I93" s="342"/>
      <c r="M93" s="115"/>
    </row>
    <row r="94" spans="1:13" ht="19.5">
      <c r="B94" s="248" t="s">
        <v>408</v>
      </c>
      <c r="C94" s="249"/>
      <c r="D94" s="250" t="str">
        <f>IF(D9="","",基本登録情報!C6&amp;"ｼｰ")</f>
        <v/>
      </c>
      <c r="E94" s="250"/>
      <c r="F94" s="250"/>
      <c r="G94" s="250"/>
      <c r="H94" s="250"/>
      <c r="I94" s="251"/>
      <c r="M94" s="115"/>
    </row>
    <row r="95" spans="1:13" ht="25.5" thickBot="1">
      <c r="B95" s="236" t="s">
        <v>409</v>
      </c>
      <c r="C95" s="237"/>
      <c r="D95" s="252" t="str">
        <f>IF(基本登録情報!C7="","",基本登録情報!C7&amp;"C")</f>
        <v/>
      </c>
      <c r="E95" s="252"/>
      <c r="F95" s="252"/>
      <c r="G95" s="252"/>
      <c r="H95" s="252"/>
      <c r="I95" s="253"/>
      <c r="M95" s="115"/>
    </row>
    <row r="96" spans="1:13" ht="37.5" customHeight="1">
      <c r="B96" s="228" t="s">
        <v>170</v>
      </c>
      <c r="C96" s="229"/>
      <c r="D96" s="230"/>
      <c r="E96" s="230"/>
      <c r="F96" s="230"/>
      <c r="G96" s="230"/>
      <c r="H96" s="230"/>
      <c r="I96" s="231"/>
      <c r="M96" s="115"/>
    </row>
    <row r="97" spans="2:13" ht="37.5" customHeight="1">
      <c r="B97" s="232" t="s">
        <v>410</v>
      </c>
      <c r="C97" s="233"/>
      <c r="D97" s="234"/>
      <c r="E97" s="234"/>
      <c r="F97" s="234"/>
      <c r="G97" s="234"/>
      <c r="H97" s="234"/>
      <c r="I97" s="235"/>
      <c r="M97" s="115"/>
    </row>
    <row r="98" spans="2:13" ht="37.5" customHeight="1" thickBot="1">
      <c r="B98" s="236" t="s">
        <v>411</v>
      </c>
      <c r="C98" s="237"/>
      <c r="D98" s="239"/>
      <c r="E98" s="239"/>
      <c r="F98" s="239"/>
      <c r="G98" s="239"/>
      <c r="H98" s="239"/>
      <c r="I98" s="240"/>
      <c r="M98" s="115"/>
    </row>
    <row r="99" spans="2:13" ht="37.5" customHeight="1">
      <c r="B99" s="254" t="s">
        <v>412</v>
      </c>
      <c r="C99" s="255"/>
      <c r="D99" s="255"/>
      <c r="E99" s="255"/>
      <c r="F99" s="255"/>
      <c r="G99" s="255"/>
      <c r="H99" s="255"/>
      <c r="I99" s="256"/>
      <c r="M99" s="115"/>
    </row>
    <row r="100" spans="2:13" ht="37.5" customHeight="1" thickBot="1">
      <c r="B100" s="63" t="s">
        <v>141</v>
      </c>
      <c r="C100" s="64" t="s">
        <v>142</v>
      </c>
      <c r="D100" s="257" t="s">
        <v>413</v>
      </c>
      <c r="E100" s="257"/>
      <c r="F100" s="257" t="s">
        <v>408</v>
      </c>
      <c r="G100" s="257"/>
      <c r="H100" s="64" t="s">
        <v>13</v>
      </c>
      <c r="I100" s="65" t="s">
        <v>414</v>
      </c>
      <c r="M100" s="115" t="s">
        <v>210</v>
      </c>
    </row>
    <row r="101" spans="2:13" ht="37.5" customHeight="1" thickTop="1">
      <c r="B101" s="66">
        <v>1</v>
      </c>
      <c r="C101" s="67"/>
      <c r="D101" s="233" t="str">
        <f>IF(C101="","",VLOOKUP(C101,女子様式!$C$21:$G$331,2,))</f>
        <v/>
      </c>
      <c r="E101" s="233"/>
      <c r="F101" s="233" t="str">
        <f>IF(C101="","",VLOOKUP(C101,女子様式!$C$21:$G$331,5,))</f>
        <v/>
      </c>
      <c r="G101" s="233"/>
      <c r="H101" s="108" t="str">
        <f>IF(C101="","",VLOOKUP(C101,女子様式!$C$21:$N$331,10,))</f>
        <v/>
      </c>
      <c r="I101" s="109" t="str">
        <f>IF(C101="","",VLOOKUP(C101,女子様式!$C$21:$N$331,10,))</f>
        <v/>
      </c>
      <c r="M101" s="115" t="str">
        <f>IF(C101="","",VLOOKUP(C101,女子mat!$B$2:$C$101,2,))</f>
        <v/>
      </c>
    </row>
    <row r="102" spans="2:13" ht="24.75">
      <c r="B102" s="68">
        <v>2</v>
      </c>
      <c r="C102" s="67"/>
      <c r="D102" s="233" t="str">
        <f>IF(C102="","",VLOOKUP(C102,女子様式!$C$21:$G$331,2,))</f>
        <v/>
      </c>
      <c r="E102" s="233"/>
      <c r="F102" s="233" t="str">
        <f>IF(C102="","",VLOOKUP(C102,女子様式!$C$21:$G$331,5,))</f>
        <v/>
      </c>
      <c r="G102" s="233"/>
      <c r="H102" s="108" t="str">
        <f>IF(C102="","",VLOOKUP(C102,男子様式!$C$21:$N$331,10,))</f>
        <v/>
      </c>
      <c r="I102" s="109" t="str">
        <f>IF(C102="","",VLOOKUP(C102,女子様式!$C$21:$N$331,10,))</f>
        <v/>
      </c>
      <c r="M102" s="115" t="str">
        <f>IF(C102="","",VLOOKUP(C102,女子mat!$B$2:$C$101,2,))</f>
        <v/>
      </c>
    </row>
    <row r="103" spans="2:13" ht="24.75">
      <c r="B103" s="68">
        <v>3</v>
      </c>
      <c r="C103" s="67"/>
      <c r="D103" s="233" t="str">
        <f>IF(C103="","",VLOOKUP(C103,女子様式!$C$21:$G$331,2,))</f>
        <v/>
      </c>
      <c r="E103" s="233"/>
      <c r="F103" s="233" t="str">
        <f>IF(C103="","",VLOOKUP(C103,女子様式!$C$21:$G$331,5,))</f>
        <v/>
      </c>
      <c r="G103" s="233"/>
      <c r="H103" s="108" t="str">
        <f>IF(C103="","",VLOOKUP(C103,男子様式!$C$21:$N$331,10,))</f>
        <v/>
      </c>
      <c r="I103" s="109" t="str">
        <f>IF(C103="","",VLOOKUP(C103,女子様式!$C$21:$N$331,10,))</f>
        <v/>
      </c>
      <c r="M103" s="115" t="str">
        <f>IF(C103="","",VLOOKUP(C103,女子mat!$B$2:$C$101,2,))</f>
        <v/>
      </c>
    </row>
    <row r="104" spans="2:13" ht="24.75">
      <c r="B104" s="68">
        <v>4</v>
      </c>
      <c r="C104" s="67"/>
      <c r="D104" s="233" t="str">
        <f>IF(C104="","",VLOOKUP(C104,女子様式!$C$21:$G$331,2,))</f>
        <v/>
      </c>
      <c r="E104" s="233"/>
      <c r="F104" s="233" t="str">
        <f>IF(C104="","",VLOOKUP(C104,女子様式!$C$21:$G$331,5,))</f>
        <v/>
      </c>
      <c r="G104" s="233"/>
      <c r="H104" s="108" t="str">
        <f>IF(C104="","",VLOOKUP(C104,男子様式!$C$21:$N$331,10,))</f>
        <v/>
      </c>
      <c r="I104" s="109" t="str">
        <f>IF(C104="","",VLOOKUP(C104,女子様式!$C$21:$N$331,10,))</f>
        <v/>
      </c>
      <c r="M104" s="115" t="str">
        <f>IF(C104="","",VLOOKUP(C104,女子mat!$B$2:$C$101,2,))</f>
        <v/>
      </c>
    </row>
    <row r="105" spans="2:13" ht="24.75">
      <c r="B105" s="68">
        <v>5</v>
      </c>
      <c r="C105" s="67"/>
      <c r="D105" s="233" t="str">
        <f>IF(C105="","",VLOOKUP(C105,女子様式!$C$21:$G$331,2,))</f>
        <v/>
      </c>
      <c r="E105" s="233"/>
      <c r="F105" s="233" t="str">
        <f>IF(C105="","",VLOOKUP(C105,女子様式!$C$21:$G$331,5,))</f>
        <v/>
      </c>
      <c r="G105" s="233"/>
      <c r="H105" s="108" t="str">
        <f>IF(C105="","",VLOOKUP(C105,男子様式!$C$21:$N$331,10,))</f>
        <v/>
      </c>
      <c r="I105" s="109" t="str">
        <f>IF(C105="","",VLOOKUP(C105,女子様式!$C$21:$N$331,10,))</f>
        <v/>
      </c>
      <c r="M105" s="115" t="str">
        <f>IF(C105="","",VLOOKUP(C105,女子mat!$B$2:$C$101,2,))</f>
        <v/>
      </c>
    </row>
    <row r="106" spans="2:13" ht="24.75">
      <c r="B106" s="68">
        <v>6</v>
      </c>
      <c r="C106" s="67"/>
      <c r="D106" s="233" t="str">
        <f>IF(C106="","",VLOOKUP(C106,女子様式!$C$21:$G$331,2,))</f>
        <v/>
      </c>
      <c r="E106" s="233"/>
      <c r="F106" s="233" t="str">
        <f>IF(C106="","",VLOOKUP(C106,女子様式!$C$21:$G$331,5,))</f>
        <v/>
      </c>
      <c r="G106" s="233"/>
      <c r="H106" s="106"/>
      <c r="I106" s="109" t="str">
        <f>IF(C106="","",VLOOKUP(C106,女子様式!$C$21:$N$331,10,))</f>
        <v/>
      </c>
      <c r="M106" s="115" t="str">
        <f>IF(C106="","",VLOOKUP(C106,女子mat!$B$2:$C$101,2,))</f>
        <v/>
      </c>
    </row>
    <row r="107" spans="2:13">
      <c r="B107" s="273" t="s">
        <v>415</v>
      </c>
      <c r="C107" s="274"/>
      <c r="D107" s="274"/>
      <c r="E107" s="274"/>
      <c r="F107" s="274"/>
      <c r="G107" s="274"/>
      <c r="H107" s="274"/>
      <c r="I107" s="275"/>
      <c r="M107" s="115"/>
    </row>
    <row r="108" spans="2:13">
      <c r="B108" s="273"/>
      <c r="C108" s="274"/>
      <c r="D108" s="274"/>
      <c r="E108" s="274"/>
      <c r="F108" s="274"/>
      <c r="G108" s="274"/>
      <c r="H108" s="274"/>
      <c r="I108" s="275"/>
      <c r="M108" s="115"/>
    </row>
    <row r="109" spans="2:13" ht="19.5" thickBot="1">
      <c r="B109" s="276"/>
      <c r="C109" s="277"/>
      <c r="D109" s="277"/>
      <c r="E109" s="277"/>
      <c r="F109" s="277"/>
      <c r="G109" s="277"/>
      <c r="H109" s="277"/>
      <c r="I109" s="278"/>
      <c r="M109" s="115"/>
    </row>
    <row r="110" spans="2:13" ht="33.75" customHeight="1" thickBot="1">
      <c r="B110" s="70"/>
      <c r="C110" s="71"/>
      <c r="D110" s="71"/>
      <c r="E110" s="71"/>
      <c r="F110" s="71"/>
      <c r="G110" s="71"/>
      <c r="H110" s="71"/>
      <c r="I110" s="110"/>
      <c r="M110" s="115"/>
    </row>
    <row r="111" spans="2:13" ht="33.75" customHeight="1">
      <c r="B111" s="337" t="s">
        <v>654</v>
      </c>
      <c r="C111" s="338"/>
      <c r="D111" s="338"/>
      <c r="E111" s="338"/>
      <c r="F111" s="338"/>
      <c r="G111" s="338"/>
      <c r="H111" s="338"/>
      <c r="I111" s="339"/>
      <c r="M111" s="115"/>
    </row>
    <row r="112" spans="2:13" ht="33.75" customHeight="1" thickBot="1">
      <c r="B112" s="340"/>
      <c r="C112" s="341"/>
      <c r="D112" s="341"/>
      <c r="E112" s="341"/>
      <c r="F112" s="341"/>
      <c r="G112" s="341"/>
      <c r="H112" s="341"/>
      <c r="I112" s="342"/>
      <c r="M112" s="115"/>
    </row>
    <row r="113" spans="2:13" ht="33.75" customHeight="1">
      <c r="B113" s="248" t="s">
        <v>408</v>
      </c>
      <c r="C113" s="249"/>
      <c r="D113" s="250" t="str">
        <f>IF(D9="","",基本登録情報!C6&amp;"ｼｰ")</f>
        <v/>
      </c>
      <c r="E113" s="250"/>
      <c r="F113" s="250"/>
      <c r="G113" s="250"/>
      <c r="H113" s="250"/>
      <c r="I113" s="251"/>
      <c r="M113" s="115"/>
    </row>
    <row r="114" spans="2:13" ht="25.5" thickBot="1">
      <c r="B114" s="236" t="s">
        <v>409</v>
      </c>
      <c r="C114" s="237"/>
      <c r="D114" s="252" t="str">
        <f>IF(基本登録情報!C7="","",基本登録情報!C7&amp;"C")</f>
        <v/>
      </c>
      <c r="E114" s="252"/>
      <c r="F114" s="252"/>
      <c r="G114" s="252"/>
      <c r="H114" s="252"/>
      <c r="I114" s="253"/>
      <c r="M114" s="115"/>
    </row>
    <row r="115" spans="2:13" ht="42" customHeight="1">
      <c r="B115" s="228" t="s">
        <v>170</v>
      </c>
      <c r="C115" s="229"/>
      <c r="D115" s="230"/>
      <c r="E115" s="230"/>
      <c r="F115" s="230"/>
      <c r="G115" s="230"/>
      <c r="H115" s="230"/>
      <c r="I115" s="231"/>
      <c r="M115" s="115"/>
    </row>
    <row r="116" spans="2:13" ht="37.5" customHeight="1">
      <c r="B116" s="232" t="s">
        <v>410</v>
      </c>
      <c r="C116" s="233"/>
      <c r="D116" s="234"/>
      <c r="E116" s="234"/>
      <c r="F116" s="234"/>
      <c r="G116" s="234"/>
      <c r="H116" s="234"/>
      <c r="I116" s="235"/>
      <c r="M116" s="115"/>
    </row>
    <row r="117" spans="2:13" ht="37.5" customHeight="1" thickBot="1">
      <c r="B117" s="236" t="s">
        <v>411</v>
      </c>
      <c r="C117" s="237"/>
      <c r="D117" s="239"/>
      <c r="E117" s="239"/>
      <c r="F117" s="239"/>
      <c r="G117" s="239"/>
      <c r="H117" s="239"/>
      <c r="I117" s="240"/>
      <c r="M117" s="115"/>
    </row>
    <row r="118" spans="2:13" ht="37.5" customHeight="1">
      <c r="B118" s="254" t="s">
        <v>412</v>
      </c>
      <c r="C118" s="255"/>
      <c r="D118" s="255"/>
      <c r="E118" s="255"/>
      <c r="F118" s="255"/>
      <c r="G118" s="255"/>
      <c r="H118" s="255"/>
      <c r="I118" s="256"/>
      <c r="M118" s="115"/>
    </row>
    <row r="119" spans="2:13" ht="37.5" customHeight="1" thickBot="1">
      <c r="B119" s="63" t="s">
        <v>141</v>
      </c>
      <c r="C119" s="64" t="s">
        <v>142</v>
      </c>
      <c r="D119" s="257" t="s">
        <v>413</v>
      </c>
      <c r="E119" s="257"/>
      <c r="F119" s="257" t="s">
        <v>408</v>
      </c>
      <c r="G119" s="257"/>
      <c r="H119" s="64" t="s">
        <v>13</v>
      </c>
      <c r="I119" s="65" t="s">
        <v>414</v>
      </c>
      <c r="M119" s="115" t="s">
        <v>210</v>
      </c>
    </row>
    <row r="120" spans="2:13" ht="37.5" customHeight="1" thickTop="1">
      <c r="B120" s="66">
        <v>1</v>
      </c>
      <c r="C120" s="67"/>
      <c r="D120" s="233" t="str">
        <f>IF(C120="","",VLOOKUP(C120,女子様式!$C$21:$G$331,2,))</f>
        <v/>
      </c>
      <c r="E120" s="233"/>
      <c r="F120" s="233" t="str">
        <f>IF(C120="","",VLOOKUP(C120,女子様式!$C$21:$G$331,5,))</f>
        <v/>
      </c>
      <c r="G120" s="233"/>
      <c r="H120" s="108" t="str">
        <f>IF(C120="","",VLOOKUP(C120,女子様式!$C$21:$N$331,10,))</f>
        <v/>
      </c>
      <c r="I120" s="109" t="str">
        <f>IF(C120="","",VLOOKUP(C120,女子様式!$C$21:$N$331,10,))</f>
        <v/>
      </c>
      <c r="M120" s="115" t="str">
        <f>IF(C120="","",VLOOKUP(C120,女子mat!$B$2:$C$101,2,))</f>
        <v/>
      </c>
    </row>
    <row r="121" spans="2:13" ht="37.5" customHeight="1">
      <c r="B121" s="68">
        <v>2</v>
      </c>
      <c r="C121" s="67"/>
      <c r="D121" s="233" t="str">
        <f>IF(C121="","",VLOOKUP(C121,女子様式!$C$21:$G$331,2,))</f>
        <v/>
      </c>
      <c r="E121" s="233"/>
      <c r="F121" s="233" t="str">
        <f>IF(C121="","",VLOOKUP(C121,女子様式!$C$21:$G$331,5,))</f>
        <v/>
      </c>
      <c r="G121" s="233"/>
      <c r="H121" s="108" t="str">
        <f>IF(C121="","",VLOOKUP(C121,男子様式!$C$21:$N$331,10,))</f>
        <v/>
      </c>
      <c r="I121" s="109" t="str">
        <f>IF(C121="","",VLOOKUP(C121,女子様式!$C$21:$N$331,10,))</f>
        <v/>
      </c>
      <c r="M121" s="115" t="str">
        <f>IF(C121="","",VLOOKUP(C121,女子mat!$B$2:$C$101,2,))</f>
        <v/>
      </c>
    </row>
    <row r="122" spans="2:13" ht="24.75">
      <c r="B122" s="68">
        <v>3</v>
      </c>
      <c r="C122" s="67"/>
      <c r="D122" s="233" t="str">
        <f>IF(C122="","",VLOOKUP(C122,女子様式!$C$21:$G$331,2,))</f>
        <v/>
      </c>
      <c r="E122" s="233"/>
      <c r="F122" s="233" t="str">
        <f>IF(C122="","",VLOOKUP(C122,女子様式!$C$21:$G$331,5,))</f>
        <v/>
      </c>
      <c r="G122" s="233"/>
      <c r="H122" s="108" t="str">
        <f>IF(C122="","",VLOOKUP(C122,男子様式!$C$21:$N$331,10,))</f>
        <v/>
      </c>
      <c r="I122" s="109" t="str">
        <f>IF(C122="","",VLOOKUP(C122,女子様式!$C$21:$N$331,10,))</f>
        <v/>
      </c>
      <c r="M122" s="115" t="str">
        <f>IF(C122="","",VLOOKUP(C122,女子mat!$B$2:$C$101,2,))</f>
        <v/>
      </c>
    </row>
    <row r="123" spans="2:13" ht="24.75">
      <c r="B123" s="68">
        <v>4</v>
      </c>
      <c r="C123" s="67"/>
      <c r="D123" s="233" t="str">
        <f>IF(C123="","",VLOOKUP(C123,女子様式!$C$21:$G$331,2,))</f>
        <v/>
      </c>
      <c r="E123" s="233"/>
      <c r="F123" s="233" t="str">
        <f>IF(C123="","",VLOOKUP(C123,女子様式!$C$21:$G$331,5,))</f>
        <v/>
      </c>
      <c r="G123" s="233"/>
      <c r="H123" s="108" t="str">
        <f>IF(C123="","",VLOOKUP(C123,男子様式!$C$21:$N$331,10,))</f>
        <v/>
      </c>
      <c r="I123" s="109" t="str">
        <f>IF(C123="","",VLOOKUP(C123,女子様式!$C$21:$N$331,10,))</f>
        <v/>
      </c>
      <c r="M123" s="115" t="str">
        <f>IF(C123="","",VLOOKUP(C123,女子mat!$B$2:$C$101,2,))</f>
        <v/>
      </c>
    </row>
    <row r="124" spans="2:13" ht="24.75">
      <c r="B124" s="68">
        <v>5</v>
      </c>
      <c r="C124" s="67"/>
      <c r="D124" s="233" t="str">
        <f>IF(C124="","",VLOOKUP(C124,女子様式!$C$21:$G$331,2,))</f>
        <v/>
      </c>
      <c r="E124" s="233"/>
      <c r="F124" s="233" t="str">
        <f>IF(C124="","",VLOOKUP(C124,女子様式!$C$21:$G$331,5,))</f>
        <v/>
      </c>
      <c r="G124" s="233"/>
      <c r="H124" s="108" t="str">
        <f>IF(C124="","",VLOOKUP(C124,男子様式!$C$21:$N$331,10,))</f>
        <v/>
      </c>
      <c r="I124" s="109" t="str">
        <f>IF(C124="","",VLOOKUP(C124,女子様式!$C$21:$N$331,10,))</f>
        <v/>
      </c>
      <c r="M124" s="115" t="str">
        <f>IF(C124="","",VLOOKUP(C124,女子mat!$B$2:$C$101,2,))</f>
        <v/>
      </c>
    </row>
    <row r="125" spans="2:13" ht="24.75">
      <c r="B125" s="68">
        <v>6</v>
      </c>
      <c r="C125" s="67"/>
      <c r="D125" s="233" t="str">
        <f>IF(C125="","",VLOOKUP(C125,女子様式!$C$21:$G$331,2,))</f>
        <v/>
      </c>
      <c r="E125" s="233"/>
      <c r="F125" s="233" t="str">
        <f>IF(C125="","",VLOOKUP(C125,女子様式!$C$21:$G$331,5,))</f>
        <v/>
      </c>
      <c r="G125" s="233"/>
      <c r="H125" s="106"/>
      <c r="I125" s="109" t="str">
        <f>IF(C125="","",VLOOKUP(C125,女子様式!$C$21:$N$331,10,))</f>
        <v/>
      </c>
      <c r="M125" s="115" t="str">
        <f>IF(C125="","",VLOOKUP(C125,女子mat!$B$2:$C$101,2,))</f>
        <v/>
      </c>
    </row>
    <row r="126" spans="2:13">
      <c r="B126" s="296" t="s">
        <v>415</v>
      </c>
      <c r="C126" s="297"/>
      <c r="D126" s="297"/>
      <c r="E126" s="297"/>
      <c r="F126" s="297"/>
      <c r="G126" s="297"/>
      <c r="H126" s="297"/>
      <c r="I126" s="298"/>
    </row>
    <row r="127" spans="2:13">
      <c r="B127" s="299"/>
      <c r="C127" s="300"/>
      <c r="D127" s="300"/>
      <c r="E127" s="300"/>
      <c r="F127" s="300"/>
      <c r="G127" s="300"/>
      <c r="H127" s="300"/>
      <c r="I127" s="301"/>
    </row>
    <row r="128" spans="2:13" ht="19.5" thickBot="1">
      <c r="B128" s="302"/>
      <c r="C128" s="303"/>
      <c r="D128" s="303"/>
      <c r="E128" s="303"/>
      <c r="F128" s="303"/>
      <c r="G128" s="303"/>
      <c r="H128" s="303"/>
      <c r="I128" s="304"/>
    </row>
  </sheetData>
  <sheetProtection algorithmName="SHA-512" hashValue="nTYiR9yOMEnP/dHHQl8NKSLEw7T+NyxWp1jdjD0cfOAA01AmseD6G9MCspVJUXxSFyXdI6k51Z74U4Mi2rsGJg==" saltValue="F7aFlS6vuOGQ3TvRxKcaqg==" spinCount="100000" sheet="1" objects="1" scenarios="1"/>
  <mergeCells count="165">
    <mergeCell ref="B126:I128"/>
    <mergeCell ref="D123:E123"/>
    <mergeCell ref="F123:G123"/>
    <mergeCell ref="D124:E124"/>
    <mergeCell ref="F124:G124"/>
    <mergeCell ref="D125:E125"/>
    <mergeCell ref="F125:G125"/>
    <mergeCell ref="D120:E120"/>
    <mergeCell ref="F120:G120"/>
    <mergeCell ref="D121:E121"/>
    <mergeCell ref="F121:G121"/>
    <mergeCell ref="D122:E122"/>
    <mergeCell ref="F122:G122"/>
    <mergeCell ref="B116:C116"/>
    <mergeCell ref="D116:I116"/>
    <mergeCell ref="B117:C117"/>
    <mergeCell ref="D117:I117"/>
    <mergeCell ref="B118:I118"/>
    <mergeCell ref="D119:E119"/>
    <mergeCell ref="F119:G119"/>
    <mergeCell ref="B113:C113"/>
    <mergeCell ref="D113:I113"/>
    <mergeCell ref="B114:C114"/>
    <mergeCell ref="D114:I114"/>
    <mergeCell ref="B115:C115"/>
    <mergeCell ref="D115:I115"/>
    <mergeCell ref="D105:E105"/>
    <mergeCell ref="F105:G105"/>
    <mergeCell ref="D106:E106"/>
    <mergeCell ref="F106:G106"/>
    <mergeCell ref="B107:I109"/>
    <mergeCell ref="B111:I112"/>
    <mergeCell ref="D102:E102"/>
    <mergeCell ref="F102:G102"/>
    <mergeCell ref="D103:E103"/>
    <mergeCell ref="F103:G103"/>
    <mergeCell ref="D104:E104"/>
    <mergeCell ref="F104:G104"/>
    <mergeCell ref="B98:C98"/>
    <mergeCell ref="D98:I98"/>
    <mergeCell ref="B99:I99"/>
    <mergeCell ref="D100:E100"/>
    <mergeCell ref="F100:G100"/>
    <mergeCell ref="D101:E101"/>
    <mergeCell ref="F101:G101"/>
    <mergeCell ref="B95:C95"/>
    <mergeCell ref="D95:I95"/>
    <mergeCell ref="B96:C96"/>
    <mergeCell ref="D96:I96"/>
    <mergeCell ref="B97:C97"/>
    <mergeCell ref="D97:I97"/>
    <mergeCell ref="D82:E82"/>
    <mergeCell ref="F82:G82"/>
    <mergeCell ref="B83:I85"/>
    <mergeCell ref="A87:J89"/>
    <mergeCell ref="B92:I93"/>
    <mergeCell ref="B94:C94"/>
    <mergeCell ref="D94:I94"/>
    <mergeCell ref="D79:E79"/>
    <mergeCell ref="F79:G79"/>
    <mergeCell ref="D80:E80"/>
    <mergeCell ref="F80:G80"/>
    <mergeCell ref="D81:E81"/>
    <mergeCell ref="F81:G81"/>
    <mergeCell ref="B75:I75"/>
    <mergeCell ref="D76:E76"/>
    <mergeCell ref="F76:G76"/>
    <mergeCell ref="D77:E77"/>
    <mergeCell ref="F77:G77"/>
    <mergeCell ref="D78:E78"/>
    <mergeCell ref="F78:G78"/>
    <mergeCell ref="B72:C72"/>
    <mergeCell ref="D72:I72"/>
    <mergeCell ref="B73:C73"/>
    <mergeCell ref="D73:I73"/>
    <mergeCell ref="B74:C74"/>
    <mergeCell ref="D74:I74"/>
    <mergeCell ref="B64:I66"/>
    <mergeCell ref="B68:I69"/>
    <mergeCell ref="B70:C70"/>
    <mergeCell ref="D70:I70"/>
    <mergeCell ref="B71:C71"/>
    <mergeCell ref="D71:I71"/>
    <mergeCell ref="D61:E61"/>
    <mergeCell ref="F61:G61"/>
    <mergeCell ref="D62:E62"/>
    <mergeCell ref="F62:G62"/>
    <mergeCell ref="D63:E63"/>
    <mergeCell ref="F63:G63"/>
    <mergeCell ref="D58:E58"/>
    <mergeCell ref="F58:G58"/>
    <mergeCell ref="D59:E59"/>
    <mergeCell ref="F59:G59"/>
    <mergeCell ref="D60:E60"/>
    <mergeCell ref="F60:G60"/>
    <mergeCell ref="B54:C54"/>
    <mergeCell ref="D54:I54"/>
    <mergeCell ref="B55:C55"/>
    <mergeCell ref="D55:I55"/>
    <mergeCell ref="B56:I56"/>
    <mergeCell ref="D57:E57"/>
    <mergeCell ref="F57:G57"/>
    <mergeCell ref="B49:I50"/>
    <mergeCell ref="B51:C51"/>
    <mergeCell ref="D51:I51"/>
    <mergeCell ref="B52:C52"/>
    <mergeCell ref="D52:I52"/>
    <mergeCell ref="B53:C53"/>
    <mergeCell ref="D53:I53"/>
    <mergeCell ref="D38:E38"/>
    <mergeCell ref="F38:G38"/>
    <mergeCell ref="D39:E39"/>
    <mergeCell ref="F39:G39"/>
    <mergeCell ref="B40:I42"/>
    <mergeCell ref="A44:J46"/>
    <mergeCell ref="D35:E35"/>
    <mergeCell ref="F35:G35"/>
    <mergeCell ref="D36:E36"/>
    <mergeCell ref="F36:G36"/>
    <mergeCell ref="D37:E37"/>
    <mergeCell ref="F37:G37"/>
    <mergeCell ref="B31:C31"/>
    <mergeCell ref="D31:I31"/>
    <mergeCell ref="B32:I32"/>
    <mergeCell ref="D33:E33"/>
    <mergeCell ref="F33:G33"/>
    <mergeCell ref="D34:E34"/>
    <mergeCell ref="F34:G34"/>
    <mergeCell ref="B28:C28"/>
    <mergeCell ref="D28:I28"/>
    <mergeCell ref="B29:C29"/>
    <mergeCell ref="D29:I29"/>
    <mergeCell ref="B30:C30"/>
    <mergeCell ref="D30:I30"/>
    <mergeCell ref="D20:E20"/>
    <mergeCell ref="F20:G20"/>
    <mergeCell ref="B21:I23"/>
    <mergeCell ref="B25:I26"/>
    <mergeCell ref="B27:C27"/>
    <mergeCell ref="D27:I27"/>
    <mergeCell ref="D17:E17"/>
    <mergeCell ref="F17:G17"/>
    <mergeCell ref="D18:E18"/>
    <mergeCell ref="F18:G18"/>
    <mergeCell ref="D19:E19"/>
    <mergeCell ref="F19:G19"/>
    <mergeCell ref="B13:I13"/>
    <mergeCell ref="D14:E14"/>
    <mergeCell ref="F14:G14"/>
    <mergeCell ref="D15:E15"/>
    <mergeCell ref="F15:G15"/>
    <mergeCell ref="D16:E16"/>
    <mergeCell ref="F16:G16"/>
    <mergeCell ref="B10:C10"/>
    <mergeCell ref="D10:I10"/>
    <mergeCell ref="B11:C11"/>
    <mergeCell ref="D11:I11"/>
    <mergeCell ref="B12:C12"/>
    <mergeCell ref="D12:I12"/>
    <mergeCell ref="A1:J3"/>
    <mergeCell ref="B6:I7"/>
    <mergeCell ref="B8:C8"/>
    <mergeCell ref="D8:I8"/>
    <mergeCell ref="B9:C9"/>
    <mergeCell ref="D9:I9"/>
  </mergeCells>
  <phoneticPr fontId="2"/>
  <pageMargins left="0.7" right="0.7" top="0.75" bottom="0.75" header="0.3" footer="0.3"/>
  <pageSetup paperSize="9" scale="57" orientation="portrait" r:id="rId1"/>
  <rowBreaks count="2" manualBreakCount="2">
    <brk id="43" max="9" man="1"/>
    <brk id="86"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登録データ!$AJ$3:$AJ$20</xm:f>
          </x14:formula1>
          <xm:sqref>C15:C20 C58:C63 C101:C106</xm:sqref>
        </x14:dataValidation>
        <x14:dataValidation type="list" allowBlank="1" showInputMessage="1" showErrorMessage="1" xr:uid="{00000000-0002-0000-0500-000001000000}">
          <x14:formula1>
            <xm:f>登録データ!$AL$3:$AL$20</xm:f>
          </x14:formula1>
          <xm:sqref>C34:C39 C77:C82 C120:C125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8.75"/>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000"/>
    <pageSetUpPr fitToPage="1"/>
  </sheetPr>
  <dimension ref="B3:O24"/>
  <sheetViews>
    <sheetView showGridLines="0" showRowColHeaders="0" showZeros="0" view="pageBreakPreview" zoomScale="85" zoomScaleNormal="92" zoomScaleSheetLayoutView="85" workbookViewId="0">
      <selection activeCell="N24" sqref="N24"/>
    </sheetView>
  </sheetViews>
  <sheetFormatPr defaultColWidth="11" defaultRowHeight="18.75"/>
  <sheetData>
    <row r="3" spans="2:15">
      <c r="B3" s="345" t="s">
        <v>655</v>
      </c>
      <c r="C3" s="346"/>
      <c r="D3" s="346"/>
      <c r="E3" s="346"/>
      <c r="F3" s="346"/>
      <c r="G3" s="346"/>
      <c r="H3" s="346"/>
      <c r="I3" s="346"/>
      <c r="J3" s="346"/>
      <c r="K3" s="346"/>
      <c r="L3" s="346"/>
      <c r="M3" s="346"/>
      <c r="N3" s="346"/>
      <c r="O3" s="346"/>
    </row>
    <row r="4" spans="2:15">
      <c r="B4" s="346"/>
      <c r="C4" s="346"/>
      <c r="D4" s="346"/>
      <c r="E4" s="346"/>
      <c r="F4" s="346"/>
      <c r="G4" s="346"/>
      <c r="H4" s="346"/>
      <c r="I4" s="346"/>
      <c r="J4" s="346"/>
      <c r="K4" s="346"/>
      <c r="L4" s="346"/>
      <c r="M4" s="346"/>
      <c r="N4" s="346"/>
      <c r="O4" s="346"/>
    </row>
    <row r="5" spans="2:15">
      <c r="B5" s="346"/>
      <c r="C5" s="346"/>
      <c r="D5" s="346"/>
      <c r="E5" s="346"/>
      <c r="F5" s="346"/>
      <c r="G5" s="346"/>
      <c r="H5" s="346"/>
      <c r="I5" s="346"/>
      <c r="J5" s="346"/>
      <c r="K5" s="346"/>
      <c r="L5" s="346"/>
      <c r="M5" s="346"/>
      <c r="N5" s="346"/>
      <c r="O5" s="346"/>
    </row>
    <row r="6" spans="2:15">
      <c r="B6" s="55"/>
      <c r="C6" s="55"/>
      <c r="D6" s="55"/>
      <c r="E6" s="55"/>
      <c r="F6" s="55"/>
      <c r="G6" s="55"/>
      <c r="H6" s="55"/>
      <c r="I6" s="55"/>
      <c r="J6" s="55"/>
      <c r="K6" s="55"/>
      <c r="L6" s="55"/>
    </row>
    <row r="7" spans="2:15">
      <c r="C7" s="5" t="s">
        <v>450</v>
      </c>
      <c r="D7" s="347">
        <f>基本登録情報!C7</f>
        <v>0</v>
      </c>
      <c r="E7" s="347"/>
      <c r="F7" s="347"/>
      <c r="G7" s="56"/>
      <c r="H7" s="1"/>
      <c r="I7" s="5" t="s">
        <v>129</v>
      </c>
      <c r="J7" s="205">
        <f>基本登録情報!C15</f>
        <v>0</v>
      </c>
      <c r="K7" s="205"/>
      <c r="L7" s="205"/>
      <c r="M7" s="1" t="s">
        <v>2</v>
      </c>
    </row>
    <row r="8" spans="2:15">
      <c r="C8" s="1"/>
      <c r="D8" s="1"/>
      <c r="E8" s="1"/>
      <c r="F8" s="1"/>
      <c r="G8" s="57"/>
      <c r="H8" s="1"/>
      <c r="I8" s="5"/>
      <c r="J8" s="5"/>
      <c r="K8" s="5"/>
      <c r="L8" s="5"/>
      <c r="M8" s="5"/>
    </row>
    <row r="9" spans="2:15">
      <c r="C9" s="5" t="s">
        <v>3</v>
      </c>
      <c r="D9" s="205">
        <f>基本登録情報!C10</f>
        <v>0</v>
      </c>
      <c r="E9" s="205"/>
      <c r="F9" s="205"/>
      <c r="G9" s="56" t="s">
        <v>2</v>
      </c>
      <c r="H9" s="1"/>
      <c r="I9" s="5" t="s">
        <v>8</v>
      </c>
      <c r="J9" s="205">
        <f>IF(D7="","",基本登録情報!C16)</f>
        <v>0</v>
      </c>
      <c r="K9" s="205"/>
      <c r="L9" s="205"/>
      <c r="M9" s="1"/>
    </row>
    <row r="10" spans="2:15">
      <c r="C10" s="1"/>
      <c r="D10" s="1"/>
      <c r="E10" s="1"/>
      <c r="F10" s="1"/>
      <c r="G10" s="57"/>
      <c r="H10" s="1"/>
      <c r="I10" s="5"/>
      <c r="J10" s="5"/>
      <c r="K10" s="58"/>
      <c r="L10" s="58"/>
      <c r="M10" s="58"/>
    </row>
    <row r="11" spans="2:15">
      <c r="C11" s="5" t="s">
        <v>5</v>
      </c>
      <c r="D11" s="205">
        <f>基本登録情報!C12</f>
        <v>0</v>
      </c>
      <c r="E11" s="205"/>
      <c r="F11" s="205"/>
      <c r="G11" s="56" t="s">
        <v>2</v>
      </c>
      <c r="H11" s="1"/>
      <c r="I11" s="5" t="s">
        <v>9</v>
      </c>
      <c r="J11" s="348">
        <f>基本登録情報!C17</f>
        <v>0</v>
      </c>
      <c r="K11" s="205"/>
      <c r="L11" s="205"/>
      <c r="M11" s="1"/>
    </row>
    <row r="13" spans="2:15">
      <c r="C13" s="343" t="s">
        <v>390</v>
      </c>
      <c r="D13" s="59" t="s">
        <v>131</v>
      </c>
      <c r="E13" s="59" t="s">
        <v>132</v>
      </c>
      <c r="F13" s="59" t="s">
        <v>231</v>
      </c>
      <c r="G13" s="59" t="s">
        <v>232</v>
      </c>
      <c r="H13" s="59" t="s">
        <v>133</v>
      </c>
      <c r="I13" s="59" t="s">
        <v>657</v>
      </c>
      <c r="J13" s="59" t="s">
        <v>462</v>
      </c>
      <c r="K13" s="59" t="s">
        <v>395</v>
      </c>
      <c r="L13" s="59" t="s">
        <v>399</v>
      </c>
      <c r="M13" s="59" t="s">
        <v>658</v>
      </c>
      <c r="N13" s="59" t="s">
        <v>659</v>
      </c>
    </row>
    <row r="14" spans="2:15">
      <c r="C14" s="343"/>
      <c r="D14" s="60">
        <f>COUNTIF(男子様式!P21:P620,人数チェック表!D13)</f>
        <v>0</v>
      </c>
      <c r="E14" s="60">
        <f>COUNTIF(男子様式!P21:P620,人数チェック表!E13)</f>
        <v>0</v>
      </c>
      <c r="F14" s="60">
        <f>COUNTIF(男子様式!P21:P620,人数チェック表!F13)</f>
        <v>0</v>
      </c>
      <c r="G14" s="60">
        <f>COUNTIF(男子様式!P21:P620,人数チェック表!G13)</f>
        <v>0</v>
      </c>
      <c r="H14" s="60">
        <f>COUNTIF(男子様式!P21:P620,人数チェック表!H13)</f>
        <v>0</v>
      </c>
      <c r="I14" s="60">
        <f>COUNTIF(男子様式!P21:P620,人数チェック表!I13)</f>
        <v>0</v>
      </c>
      <c r="J14" s="60">
        <f>COUNTIF(男子様式!P21:P620,人数チェック表!J13)</f>
        <v>0</v>
      </c>
      <c r="K14" s="60">
        <f>COUNTIF(男子様式!Q21:Q620,人数チェック表!K13)</f>
        <v>0</v>
      </c>
      <c r="L14" s="60"/>
      <c r="M14" s="60"/>
      <c r="N14" s="60"/>
    </row>
    <row r="15" spans="2:15">
      <c r="C15" s="343"/>
      <c r="D15" s="60"/>
      <c r="E15" s="60"/>
      <c r="F15" s="60"/>
      <c r="G15" s="60"/>
      <c r="H15" s="60"/>
      <c r="I15" s="60"/>
      <c r="J15" s="60"/>
      <c r="K15" s="60"/>
      <c r="L15" s="60"/>
      <c r="M15" s="60"/>
      <c r="N15" s="60"/>
    </row>
    <row r="16" spans="2:15">
      <c r="C16" s="343"/>
      <c r="D16" s="59" t="s">
        <v>417</v>
      </c>
      <c r="E16" s="59" t="s">
        <v>418</v>
      </c>
      <c r="F16" s="59" t="s">
        <v>419</v>
      </c>
      <c r="G16" s="59" t="s">
        <v>420</v>
      </c>
      <c r="H16" s="59" t="s">
        <v>421</v>
      </c>
      <c r="I16" s="59" t="s">
        <v>422</v>
      </c>
      <c r="J16" s="59" t="s">
        <v>423</v>
      </c>
      <c r="K16" s="59" t="s">
        <v>424</v>
      </c>
    </row>
    <row r="17" spans="3:14">
      <c r="C17" s="343"/>
      <c r="D17" s="60">
        <f>COUNTIF(男子様式!P21:P620,人数チェック表!D16)</f>
        <v>0</v>
      </c>
      <c r="E17" s="60">
        <f>COUNTIF(男子様式!P21:P620,人数チェック表!E16)</f>
        <v>0</v>
      </c>
      <c r="F17" s="60">
        <f>COUNTIF(男子様式!P21:P620,人数チェック表!F16)</f>
        <v>0</v>
      </c>
      <c r="G17" s="60">
        <f>COUNTIF(男子様式!P21:P620,人数チェック表!G16)</f>
        <v>0</v>
      </c>
      <c r="H17" s="60">
        <f>COUNTIF(男子様式!P21:P620,人数チェック表!H16)</f>
        <v>0</v>
      </c>
      <c r="I17" s="60">
        <f>COUNTIF(男子様式!P21:P620,人数チェック表!I16)</f>
        <v>0</v>
      </c>
      <c r="J17" s="60">
        <f>COUNTIF(男子様式!P21:P620,人数チェック表!J16)</f>
        <v>0</v>
      </c>
      <c r="K17" s="60">
        <f>COUNTIF(男子様式!P21:P620,人数チェック表!K16)</f>
        <v>0</v>
      </c>
    </row>
    <row r="20" spans="3:14">
      <c r="C20" s="344" t="s">
        <v>391</v>
      </c>
      <c r="D20" s="61" t="s">
        <v>131</v>
      </c>
      <c r="E20" s="61" t="s">
        <v>132</v>
      </c>
      <c r="F20" s="61" t="s">
        <v>231</v>
      </c>
      <c r="G20" s="61" t="s">
        <v>232</v>
      </c>
      <c r="H20" s="61" t="s">
        <v>133</v>
      </c>
      <c r="I20" s="61" t="s">
        <v>134</v>
      </c>
      <c r="J20" s="61" t="s">
        <v>462</v>
      </c>
      <c r="K20" s="61" t="s">
        <v>397</v>
      </c>
      <c r="L20" s="61" t="s">
        <v>399</v>
      </c>
      <c r="M20" s="61" t="s">
        <v>658</v>
      </c>
      <c r="N20" s="61" t="s">
        <v>659</v>
      </c>
    </row>
    <row r="21" spans="3:14">
      <c r="C21" s="344"/>
      <c r="D21" s="60">
        <f>COUNTIF(女子様式!$P$21:$P$627,人数チェック表!D20)</f>
        <v>0</v>
      </c>
      <c r="E21" s="60">
        <f>COUNTIF(女子様式!$P$21:$P$627,人数チェック表!E20)</f>
        <v>0</v>
      </c>
      <c r="F21" s="60">
        <f>COUNTIF(女子様式!$P$21:$P$627,人数チェック表!F20)</f>
        <v>0</v>
      </c>
      <c r="G21" s="60">
        <f>COUNTIF(女子様式!$P$21:$P$627,人数チェック表!G20)</f>
        <v>0</v>
      </c>
      <c r="H21" s="60">
        <f>COUNTIF(女子様式!$P$21:$P$627,人数チェック表!H20)</f>
        <v>0</v>
      </c>
      <c r="I21" s="60">
        <f>COUNTIF(女子様式!$P$21:$P$627,人数チェック表!I20)</f>
        <v>0</v>
      </c>
      <c r="J21" s="60">
        <f>COUNTIF(女子様式!$P$21:$P$627,人数チェック表!J20)</f>
        <v>0</v>
      </c>
      <c r="K21" s="60">
        <f>COUNTIF(女子様式!$P$21:$P$627,人数チェック表!K20)</f>
        <v>0</v>
      </c>
      <c r="L21" s="60"/>
      <c r="M21" s="60"/>
      <c r="N21" s="60"/>
    </row>
    <row r="22" spans="3:14">
      <c r="C22" s="344"/>
      <c r="D22" s="60"/>
      <c r="E22" s="60"/>
      <c r="F22" s="60"/>
      <c r="G22" s="60"/>
      <c r="H22" s="60"/>
      <c r="I22" s="104"/>
      <c r="J22" s="60"/>
      <c r="K22" s="60"/>
      <c r="L22" s="60"/>
      <c r="M22" s="60"/>
      <c r="N22" s="60"/>
    </row>
    <row r="23" spans="3:14">
      <c r="C23" s="344"/>
      <c r="D23" s="61" t="s">
        <v>417</v>
      </c>
      <c r="E23" s="61" t="s">
        <v>418</v>
      </c>
      <c r="F23" s="61" t="s">
        <v>419</v>
      </c>
      <c r="G23" s="61" t="s">
        <v>420</v>
      </c>
      <c r="H23" s="61" t="s">
        <v>421</v>
      </c>
      <c r="I23" s="61" t="s">
        <v>422</v>
      </c>
      <c r="J23" s="105" t="s">
        <v>423</v>
      </c>
      <c r="K23" s="61" t="s">
        <v>424</v>
      </c>
    </row>
    <row r="24" spans="3:14">
      <c r="C24" s="344"/>
      <c r="D24" s="60">
        <f>COUNTIF(女子様式!$P$21:$P$627,人数チェック表!D23)</f>
        <v>0</v>
      </c>
      <c r="E24" s="60">
        <f>COUNTIF(女子様式!$P$21:$P$627,人数チェック表!E23)</f>
        <v>0</v>
      </c>
      <c r="F24" s="60">
        <f>COUNTIF(女子様式!$P$21:$P$627,人数チェック表!F23)</f>
        <v>0</v>
      </c>
      <c r="G24" s="60">
        <f>COUNTIF(女子様式!$P$21:$P$627,人数チェック表!G23)</f>
        <v>0</v>
      </c>
      <c r="H24" s="60">
        <f>COUNTIF(女子様式!$P$21:$P$627,人数チェック表!H23)</f>
        <v>0</v>
      </c>
      <c r="I24" s="60">
        <f>COUNTIF(女子様式!$P$21:$P$627,人数チェック表!I23)</f>
        <v>0</v>
      </c>
      <c r="J24" s="60">
        <f>COUNTIF(女子様式!$P$21:$P$627,人数チェック表!J23)</f>
        <v>0</v>
      </c>
      <c r="K24" s="60">
        <f>COUNTIF(女子様式!$P$21:$P$627,人数チェック表!K23)</f>
        <v>0</v>
      </c>
    </row>
  </sheetData>
  <sheetProtection algorithmName="SHA-512" hashValue="TfdhU5QE15gOPHRoWwRhbTFKvZ+iYLOyN0joIteG2scutebrIHbXSJn9TjM4moY6BaCx6ZwCrVDJRbGCatw4vw==" saltValue="YnPxJuPirc54JV1x1W4Z5w==" spinCount="100000" sheet="1" objects="1" scenarios="1"/>
  <mergeCells count="9">
    <mergeCell ref="C13:C17"/>
    <mergeCell ref="C20:C24"/>
    <mergeCell ref="B3:O5"/>
    <mergeCell ref="D7:F7"/>
    <mergeCell ref="J7:L7"/>
    <mergeCell ref="D9:F9"/>
    <mergeCell ref="J9:L9"/>
    <mergeCell ref="D11:F11"/>
    <mergeCell ref="J11:L11"/>
  </mergeCells>
  <phoneticPr fontId="2"/>
  <pageMargins left="0.25" right="0.25" top="0.75" bottom="0.75" header="0.3" footer="0.3"/>
  <pageSetup paperSize="9" scale="7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I55"/>
  <sheetViews>
    <sheetView showGridLines="0" showRowColHeaders="0" view="pageBreakPreview" zoomScaleSheetLayoutView="100" workbookViewId="0">
      <selection activeCell="G30" sqref="G30"/>
    </sheetView>
  </sheetViews>
  <sheetFormatPr defaultColWidth="9" defaultRowHeight="18.75"/>
  <cols>
    <col min="1" max="1" width="9" style="1"/>
    <col min="2" max="8" width="11.375" style="1" customWidth="1"/>
    <col min="9" max="16384" width="9" style="1"/>
  </cols>
  <sheetData>
    <row r="1" spans="1:9">
      <c r="A1" s="365" t="s">
        <v>656</v>
      </c>
      <c r="B1" s="366"/>
      <c r="C1" s="366"/>
      <c r="D1" s="366"/>
      <c r="E1" s="366"/>
      <c r="F1" s="366"/>
      <c r="G1" s="366"/>
      <c r="H1" s="366"/>
      <c r="I1" s="25"/>
    </row>
    <row r="2" spans="1:9">
      <c r="A2" s="366"/>
      <c r="B2" s="366"/>
      <c r="C2" s="366"/>
      <c r="D2" s="366"/>
      <c r="E2" s="366"/>
      <c r="F2" s="366"/>
      <c r="G2" s="366"/>
      <c r="H2" s="366"/>
      <c r="I2" s="25"/>
    </row>
    <row r="3" spans="1:9">
      <c r="A3" s="366"/>
      <c r="B3" s="366"/>
      <c r="C3" s="366"/>
      <c r="D3" s="366"/>
      <c r="E3" s="366"/>
      <c r="F3" s="366"/>
      <c r="G3" s="366"/>
      <c r="H3" s="366"/>
      <c r="I3" s="25"/>
    </row>
    <row r="5" spans="1:9">
      <c r="B5" s="5" t="s">
        <v>0</v>
      </c>
      <c r="C5" s="205" t="str">
        <f>IF(基本登録情報!$C7="","",基本登録情報!$C7)</f>
        <v/>
      </c>
      <c r="D5" s="205"/>
      <c r="E5" s="205"/>
      <c r="F5" s="205"/>
      <c r="G5" s="205"/>
    </row>
    <row r="6" spans="1:9">
      <c r="B6" s="5"/>
    </row>
    <row r="7" spans="1:9">
      <c r="B7" s="5" t="s">
        <v>129</v>
      </c>
      <c r="C7" s="205" t="str">
        <f>IF(基本登録情報!$C15="","",基本登録情報!$C15)</f>
        <v/>
      </c>
      <c r="D7" s="205"/>
      <c r="E7" s="205"/>
      <c r="F7" s="205"/>
      <c r="G7" s="205"/>
    </row>
    <row r="8" spans="1:9">
      <c r="B8" s="5"/>
    </row>
    <row r="9" spans="1:9">
      <c r="B9" s="5" t="s">
        <v>8</v>
      </c>
      <c r="C9" s="205" t="str">
        <f>IF(基本登録情報!$C16="","",基本登録情報!$C16)</f>
        <v/>
      </c>
      <c r="D9" s="205"/>
      <c r="E9" s="205"/>
      <c r="F9" s="205"/>
      <c r="G9" s="205"/>
    </row>
    <row r="10" spans="1:9">
      <c r="B10" s="5"/>
    </row>
    <row r="11" spans="1:9">
      <c r="B11" s="5" t="s">
        <v>9</v>
      </c>
      <c r="C11" s="205" t="str">
        <f>IF(基本登録情報!$C17="","",基本登録情報!$C17)</f>
        <v/>
      </c>
      <c r="D11" s="205"/>
      <c r="E11" s="205"/>
      <c r="F11" s="205"/>
      <c r="G11" s="205"/>
    </row>
    <row r="12" spans="1:9">
      <c r="B12" s="5"/>
    </row>
    <row r="13" spans="1:9">
      <c r="C13" s="351" t="s">
        <v>205</v>
      </c>
      <c r="D13" s="351"/>
      <c r="E13" s="351"/>
      <c r="F13" s="351"/>
      <c r="G13" s="351"/>
    </row>
    <row r="14" spans="1:9" ht="19.5" thickBot="1">
      <c r="C14" s="351"/>
      <c r="D14" s="351"/>
      <c r="E14" s="351"/>
      <c r="F14" s="351"/>
      <c r="G14" s="351"/>
    </row>
    <row r="15" spans="1:9" ht="18" customHeight="1">
      <c r="C15" s="376" t="s">
        <v>203</v>
      </c>
      <c r="D15" s="187"/>
      <c r="E15" s="187"/>
      <c r="F15" s="187"/>
      <c r="G15" s="377"/>
    </row>
    <row r="16" spans="1:9" ht="18" customHeight="1" thickBot="1">
      <c r="C16" s="19" t="s">
        <v>201</v>
      </c>
      <c r="D16" s="23">
        <v>1500</v>
      </c>
      <c r="E16" s="11" t="s">
        <v>202</v>
      </c>
      <c r="F16" s="22">
        <f>男子様式!P7</f>
        <v>0</v>
      </c>
      <c r="G16" s="24">
        <f>D16*F16</f>
        <v>0</v>
      </c>
    </row>
    <row r="17" spans="2:8" ht="18" customHeight="1" thickBot="1">
      <c r="C17" s="19" t="s">
        <v>416</v>
      </c>
      <c r="D17" s="23">
        <v>1800</v>
      </c>
      <c r="E17" s="11" t="s">
        <v>202</v>
      </c>
      <c r="F17" s="107">
        <f>COUNTA('様式Ⅱ リレー(男子)'!C15,'様式Ⅱ リレー(男子)'!C35,'様式Ⅱ リレー(男子)'!C59,'様式Ⅱ リレー(男子)'!C79,'様式Ⅱ リレー(男子)'!C103,'様式Ⅱ リレー(男子)'!C123)</f>
        <v>0</v>
      </c>
      <c r="G17" s="24">
        <f>D17*F17</f>
        <v>0</v>
      </c>
    </row>
    <row r="18" spans="2:8" ht="18" customHeight="1">
      <c r="C18" s="349" t="s">
        <v>204</v>
      </c>
      <c r="D18" s="334"/>
      <c r="E18" s="334"/>
      <c r="F18" s="334"/>
      <c r="G18" s="350"/>
    </row>
    <row r="19" spans="2:8" ht="18" customHeight="1" thickBot="1">
      <c r="C19" s="19" t="s">
        <v>201</v>
      </c>
      <c r="D19" s="23">
        <v>1500</v>
      </c>
      <c r="E19" s="11" t="s">
        <v>202</v>
      </c>
      <c r="F19" s="22">
        <f>女子様式!P7</f>
        <v>0</v>
      </c>
      <c r="G19" s="24">
        <f>D19*F19</f>
        <v>0</v>
      </c>
    </row>
    <row r="20" spans="2:8" ht="18" customHeight="1" thickBot="1">
      <c r="C20" s="19" t="s">
        <v>416</v>
      </c>
      <c r="D20" s="23">
        <v>1800</v>
      </c>
      <c r="E20" s="11" t="s">
        <v>202</v>
      </c>
      <c r="F20" s="107">
        <f>COUNTA('様式Ⅱ リレー(女子)'!C15,'様式Ⅱ リレー(女子)'!C34,'様式Ⅱ リレー(女子)'!C58,'様式Ⅱ リレー(女子)'!C77,'様式Ⅱ リレー(女子)'!C101,'様式Ⅱ リレー(女子)'!C120)</f>
        <v>0</v>
      </c>
      <c r="G20" s="24">
        <f>D20*F20</f>
        <v>0</v>
      </c>
    </row>
    <row r="21" spans="2:8" ht="18" customHeight="1" thickBot="1">
      <c r="C21" s="367" t="s">
        <v>206</v>
      </c>
      <c r="D21" s="367"/>
      <c r="E21" s="368">
        <f>G16+G19+G17+G20</f>
        <v>0</v>
      </c>
      <c r="F21" s="368"/>
      <c r="G21" s="368"/>
    </row>
    <row r="22" spans="2:8" ht="18" customHeight="1" thickBot="1"/>
    <row r="23" spans="2:8" ht="18" customHeight="1">
      <c r="C23" s="369"/>
      <c r="D23" s="370" t="s">
        <v>634</v>
      </c>
      <c r="E23" s="370"/>
      <c r="F23" s="370"/>
      <c r="G23" s="371"/>
    </row>
    <row r="24" spans="2:8" ht="18" customHeight="1">
      <c r="C24" s="219"/>
      <c r="D24" s="372" t="s">
        <v>635</v>
      </c>
      <c r="E24" s="372"/>
      <c r="F24" s="372"/>
      <c r="G24" s="373"/>
    </row>
    <row r="25" spans="2:8" ht="18" customHeight="1">
      <c r="C25" s="219"/>
      <c r="D25" s="372"/>
      <c r="E25" s="372"/>
      <c r="F25" s="372"/>
      <c r="G25" s="373"/>
    </row>
    <row r="26" spans="2:8" ht="18" customHeight="1" thickBot="1">
      <c r="C26" s="224"/>
      <c r="D26" s="374" t="s">
        <v>636</v>
      </c>
      <c r="E26" s="374"/>
      <c r="F26" s="374"/>
      <c r="G26" s="375"/>
    </row>
    <row r="27" spans="2:8" ht="18" customHeight="1" thickBot="1"/>
    <row r="28" spans="2:8" ht="18" customHeight="1">
      <c r="C28" s="352" t="s">
        <v>207</v>
      </c>
      <c r="D28" s="354" t="s">
        <v>244</v>
      </c>
      <c r="E28" s="355"/>
      <c r="F28" s="355"/>
      <c r="G28" s="356"/>
    </row>
    <row r="29" spans="2:8" ht="18" customHeight="1" thickBot="1">
      <c r="C29" s="353"/>
      <c r="D29" s="357"/>
      <c r="E29" s="358"/>
      <c r="F29" s="358"/>
      <c r="G29" s="359"/>
    </row>
    <row r="30" spans="2:8" ht="18" customHeight="1"/>
    <row r="31" spans="2:8" ht="19.5" thickBot="1"/>
    <row r="32" spans="2:8">
      <c r="B32" s="360" t="s">
        <v>208</v>
      </c>
      <c r="C32" s="361"/>
      <c r="D32" s="361"/>
      <c r="E32" s="361"/>
      <c r="F32" s="361"/>
      <c r="G32" s="361"/>
      <c r="H32" s="134"/>
    </row>
    <row r="33" spans="2:8">
      <c r="B33" s="362"/>
      <c r="C33" s="351"/>
      <c r="D33" s="351"/>
      <c r="E33" s="351"/>
      <c r="F33" s="351"/>
      <c r="G33" s="351"/>
      <c r="H33" s="363"/>
    </row>
    <row r="34" spans="2:8">
      <c r="B34" s="362"/>
      <c r="C34" s="351"/>
      <c r="D34" s="351"/>
      <c r="E34" s="351"/>
      <c r="F34" s="351"/>
      <c r="G34" s="351"/>
      <c r="H34" s="363"/>
    </row>
    <row r="35" spans="2:8">
      <c r="B35" s="362"/>
      <c r="C35" s="351"/>
      <c r="D35" s="351"/>
      <c r="E35" s="351"/>
      <c r="F35" s="351"/>
      <c r="G35" s="351"/>
      <c r="H35" s="363"/>
    </row>
    <row r="36" spans="2:8">
      <c r="B36" s="362"/>
      <c r="C36" s="351"/>
      <c r="D36" s="351"/>
      <c r="E36" s="351"/>
      <c r="F36" s="351"/>
      <c r="G36" s="351"/>
      <c r="H36" s="363"/>
    </row>
    <row r="37" spans="2:8">
      <c r="B37" s="362"/>
      <c r="C37" s="351"/>
      <c r="D37" s="351"/>
      <c r="E37" s="351"/>
      <c r="F37" s="351"/>
      <c r="G37" s="351"/>
      <c r="H37" s="363"/>
    </row>
    <row r="38" spans="2:8">
      <c r="B38" s="362"/>
      <c r="C38" s="351"/>
      <c r="D38" s="351"/>
      <c r="E38" s="351"/>
      <c r="F38" s="351"/>
      <c r="G38" s="351"/>
      <c r="H38" s="363"/>
    </row>
    <row r="39" spans="2:8">
      <c r="B39" s="362"/>
      <c r="C39" s="351"/>
      <c r="D39" s="351"/>
      <c r="E39" s="351"/>
      <c r="F39" s="351"/>
      <c r="G39" s="351"/>
      <c r="H39" s="363"/>
    </row>
    <row r="40" spans="2:8">
      <c r="B40" s="362"/>
      <c r="C40" s="351"/>
      <c r="D40" s="351"/>
      <c r="E40" s="351"/>
      <c r="F40" s="351"/>
      <c r="G40" s="351"/>
      <c r="H40" s="363"/>
    </row>
    <row r="41" spans="2:8">
      <c r="B41" s="362"/>
      <c r="C41" s="351"/>
      <c r="D41" s="351"/>
      <c r="E41" s="351"/>
      <c r="F41" s="351"/>
      <c r="G41" s="351"/>
      <c r="H41" s="363"/>
    </row>
    <row r="42" spans="2:8">
      <c r="B42" s="362"/>
      <c r="C42" s="351"/>
      <c r="D42" s="351"/>
      <c r="E42" s="351"/>
      <c r="F42" s="351"/>
      <c r="G42" s="351"/>
      <c r="H42" s="363"/>
    </row>
    <row r="43" spans="2:8">
      <c r="B43" s="362"/>
      <c r="C43" s="351"/>
      <c r="D43" s="351"/>
      <c r="E43" s="351"/>
      <c r="F43" s="351"/>
      <c r="G43" s="351"/>
      <c r="H43" s="363"/>
    </row>
    <row r="44" spans="2:8">
      <c r="B44" s="362"/>
      <c r="C44" s="351"/>
      <c r="D44" s="351"/>
      <c r="E44" s="351"/>
      <c r="F44" s="351"/>
      <c r="G44" s="351"/>
      <c r="H44" s="363"/>
    </row>
    <row r="45" spans="2:8">
      <c r="B45" s="362"/>
      <c r="C45" s="351"/>
      <c r="D45" s="351"/>
      <c r="E45" s="351"/>
      <c r="F45" s="351"/>
      <c r="G45" s="351"/>
      <c r="H45" s="363"/>
    </row>
    <row r="46" spans="2:8">
      <c r="B46" s="362"/>
      <c r="C46" s="351"/>
      <c r="D46" s="351"/>
      <c r="E46" s="351"/>
      <c r="F46" s="351"/>
      <c r="G46" s="351"/>
      <c r="H46" s="363"/>
    </row>
    <row r="47" spans="2:8">
      <c r="B47" s="362"/>
      <c r="C47" s="351"/>
      <c r="D47" s="351"/>
      <c r="E47" s="351"/>
      <c r="F47" s="351"/>
      <c r="G47" s="351"/>
      <c r="H47" s="363"/>
    </row>
    <row r="48" spans="2:8">
      <c r="B48" s="362"/>
      <c r="C48" s="351"/>
      <c r="D48" s="351"/>
      <c r="E48" s="351"/>
      <c r="F48" s="351"/>
      <c r="G48" s="351"/>
      <c r="H48" s="363"/>
    </row>
    <row r="49" spans="2:8">
      <c r="B49" s="362"/>
      <c r="C49" s="351"/>
      <c r="D49" s="351"/>
      <c r="E49" s="351"/>
      <c r="F49" s="351"/>
      <c r="G49" s="351"/>
      <c r="H49" s="363"/>
    </row>
    <row r="50" spans="2:8">
      <c r="B50" s="362"/>
      <c r="C50" s="351"/>
      <c r="D50" s="351"/>
      <c r="E50" s="351"/>
      <c r="F50" s="351"/>
      <c r="G50" s="351"/>
      <c r="H50" s="363"/>
    </row>
    <row r="51" spans="2:8">
      <c r="B51" s="362"/>
      <c r="C51" s="351"/>
      <c r="D51" s="351"/>
      <c r="E51" s="351"/>
      <c r="F51" s="351"/>
      <c r="G51" s="351"/>
      <c r="H51" s="363"/>
    </row>
    <row r="52" spans="2:8">
      <c r="B52" s="362"/>
      <c r="C52" s="351"/>
      <c r="D52" s="351"/>
      <c r="E52" s="351"/>
      <c r="F52" s="351"/>
      <c r="G52" s="351"/>
      <c r="H52" s="363"/>
    </row>
    <row r="53" spans="2:8">
      <c r="B53" s="362"/>
      <c r="C53" s="351"/>
      <c r="D53" s="351"/>
      <c r="E53" s="351"/>
      <c r="F53" s="351"/>
      <c r="G53" s="351"/>
      <c r="H53" s="363"/>
    </row>
    <row r="54" spans="2:8">
      <c r="B54" s="362"/>
      <c r="C54" s="351"/>
      <c r="D54" s="351"/>
      <c r="E54" s="351"/>
      <c r="F54" s="351"/>
      <c r="G54" s="351"/>
      <c r="H54" s="363"/>
    </row>
    <row r="55" spans="2:8" ht="19.5" thickBot="1">
      <c r="B55" s="353"/>
      <c r="C55" s="364"/>
      <c r="D55" s="364"/>
      <c r="E55" s="364"/>
      <c r="F55" s="364"/>
      <c r="G55" s="364"/>
      <c r="H55" s="135"/>
    </row>
  </sheetData>
  <sheetProtection algorithmName="SHA-512" hashValue="aLi/yoxZPbXqEIB45SpvGU5aDju4T8k3egcJLBGBIYAVcfnMFYnnd6A8+y+mgZWYe/jXV4t6riTOhAC/M8aegA==" saltValue="VSXezFHkM1fgQZ6uVa5+og==" spinCount="100000" sheet="1" objects="1" scenarios="1"/>
  <mergeCells count="18">
    <mergeCell ref="A1:H3"/>
    <mergeCell ref="C21:D21"/>
    <mergeCell ref="E21:G21"/>
    <mergeCell ref="C23:C26"/>
    <mergeCell ref="D23:G23"/>
    <mergeCell ref="D24:G24"/>
    <mergeCell ref="D25:G25"/>
    <mergeCell ref="D26:G26"/>
    <mergeCell ref="C5:G5"/>
    <mergeCell ref="C7:G7"/>
    <mergeCell ref="C9:G9"/>
    <mergeCell ref="C11:G11"/>
    <mergeCell ref="C15:G15"/>
    <mergeCell ref="C18:G18"/>
    <mergeCell ref="C13:G14"/>
    <mergeCell ref="C28:C29"/>
    <mergeCell ref="D28:G29"/>
    <mergeCell ref="B32:H55"/>
  </mergeCells>
  <phoneticPr fontId="2"/>
  <pageMargins left="0.7" right="0.7" top="0.75" bottom="0.75" header="0.3" footer="0.3"/>
  <pageSetup paperSize="9" scale="7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登録データ!$AA$4:$AA$5</xm:f>
          </x14:formula1>
          <xm:sqref>D28:G29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基本登録情報</vt:lpstr>
      <vt:lpstr>男子様式</vt:lpstr>
      <vt:lpstr>様式Ⅱ リレー(男子)</vt:lpstr>
      <vt:lpstr>男子様式Ⅲ</vt:lpstr>
      <vt:lpstr>女子様式</vt:lpstr>
      <vt:lpstr>様式Ⅱ リレー(女子)</vt:lpstr>
      <vt:lpstr>様式Ⅲ女子</vt:lpstr>
      <vt:lpstr>人数チェック表</vt:lpstr>
      <vt:lpstr>明細書</vt:lpstr>
      <vt:lpstr>登録データ</vt:lpstr>
      <vt:lpstr>登録データ女子</vt:lpstr>
      <vt:lpstr>男子mat</vt:lpstr>
      <vt:lpstr>女子mat</vt:lpstr>
      <vt:lpstr>リレー・所属情報</vt:lpstr>
      <vt:lpstr>基本登録情報!Print_Area</vt:lpstr>
      <vt:lpstr>女子様式!Print_Area</vt:lpstr>
      <vt:lpstr>人数チェック表!Print_Area</vt:lpstr>
      <vt:lpstr>男子様式!Print_Area</vt:lpstr>
      <vt:lpstr>明細書!Print_Area</vt:lpstr>
      <vt:lpstr>'様式Ⅱ リレー(女子)'!Print_Area</vt:lpstr>
      <vt:lpstr>'様式Ⅱ リレー(男子)'!Print_Area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内田祐紀哉</dc:creator>
  <cp:lastModifiedBy>user</cp:lastModifiedBy>
  <dcterms:created xsi:type="dcterms:W3CDTF">2017-04-25T11:18:30Z</dcterms:created>
  <dcterms:modified xsi:type="dcterms:W3CDTF">2023-09-12T18:46:12Z</dcterms:modified>
</cp:coreProperties>
</file>